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88C7" lockStructure="1"/>
  <bookViews>
    <workbookView xWindow="120" yWindow="75" windowWidth="15000" windowHeight="7110" firstSheet="10" activeTab="12"/>
  </bookViews>
  <sheets>
    <sheet name="ISO HLS" sheetId="1" state="hidden" r:id="rId1"/>
    <sheet name="SAQ systeemelementen cross ref" sheetId="2" state="hidden" r:id="rId2"/>
    <sheet name="SAQ veiligheidscultuur " sheetId="4" state="hidden" r:id="rId3"/>
    <sheet name="SAQ VBS oud" sheetId="3" state="hidden" r:id="rId4"/>
    <sheet name="SAQ resultaten" sheetId="8" state="hidden" r:id="rId5"/>
    <sheet name="VBS" sheetId="9" state="hidden" r:id="rId6"/>
    <sheet name="Voorblad" sheetId="23" r:id="rId7"/>
    <sheet name="Cross reference" sheetId="29" state="hidden" r:id="rId8"/>
    <sheet name="Veiligheidscultuur" sheetId="25" r:id="rId9"/>
    <sheet name="Veiligheidscultuur verw enquett" sheetId="28" state="hidden" r:id="rId10"/>
    <sheet name="Veiligheidsmanagement" sheetId="19" r:id="rId11"/>
    <sheet name="Technische installaties" sheetId="22" r:id="rId12"/>
    <sheet name="Resultaten" sheetId="26" r:id="rId13"/>
    <sheet name="Vragen met Nee" sheetId="27" state="hidden" r:id="rId14"/>
    <sheet name="Verbeterplan" sheetId="24" r:id="rId15"/>
  </sheets>
  <definedNames>
    <definedName name="_xlnm.Print_Area" localSheetId="4">'SAQ resultaten'!$A$1:$O$57</definedName>
    <definedName name="_xlnm.Print_Area" localSheetId="3">'SAQ VBS oud'!$A$1:$AK$72</definedName>
    <definedName name="_xlnm.Print_Area" localSheetId="2">'SAQ veiligheidscultuur '!$A$1:$M$27</definedName>
    <definedName name="_xlnm.Print_Area" localSheetId="11">'Technische installaties'!$A$1:$J$318</definedName>
    <definedName name="_xlnm.Print_Area" localSheetId="8">Veiligheidscultuur!$A$1:$G$195</definedName>
    <definedName name="_xlnm.Print_Area" localSheetId="10">Veiligheidsmanagement!$A$1:$K$325</definedName>
  </definedNames>
  <calcPr calcId="145621"/>
</workbook>
</file>

<file path=xl/calcChain.xml><?xml version="1.0" encoding="utf-8"?>
<calcChain xmlns="http://schemas.openxmlformats.org/spreadsheetml/2006/main">
  <c r="B34" i="26" l="1"/>
  <c r="B33" i="26"/>
  <c r="E12" i="19" l="1"/>
  <c r="A141" i="25" l="1"/>
  <c r="A108" i="25"/>
  <c r="A43" i="25"/>
  <c r="X287" i="19"/>
  <c r="W287" i="19"/>
  <c r="V287" i="19"/>
  <c r="U287" i="19"/>
  <c r="O287" i="19"/>
  <c r="R287" i="19" s="1"/>
  <c r="M287" i="19"/>
  <c r="X123" i="19"/>
  <c r="W123" i="19"/>
  <c r="V123" i="19"/>
  <c r="U123" i="19"/>
  <c r="O123" i="19"/>
  <c r="R123" i="19" s="1"/>
  <c r="M123" i="19"/>
  <c r="X117" i="19"/>
  <c r="W117" i="19"/>
  <c r="V117" i="19"/>
  <c r="U117" i="19"/>
  <c r="O117" i="19"/>
  <c r="R117" i="19" s="1"/>
  <c r="M117" i="19"/>
  <c r="M122" i="19"/>
  <c r="O122" i="19"/>
  <c r="P122" i="19" s="1"/>
  <c r="Q122" i="19"/>
  <c r="R122" i="19"/>
  <c r="S122" i="19"/>
  <c r="U122" i="19"/>
  <c r="V122" i="19"/>
  <c r="W122" i="19"/>
  <c r="X122" i="19"/>
  <c r="M55" i="19"/>
  <c r="O55" i="19"/>
  <c r="P55" i="19" s="1"/>
  <c r="U55" i="19"/>
  <c r="V55" i="19"/>
  <c r="W55" i="19"/>
  <c r="X55" i="19"/>
  <c r="C11" i="19"/>
  <c r="C10" i="19"/>
  <c r="C9" i="19"/>
  <c r="C8" i="19"/>
  <c r="C7" i="19"/>
  <c r="C6" i="19"/>
  <c r="C5" i="19"/>
  <c r="C4" i="19"/>
  <c r="C3" i="19"/>
  <c r="C20" i="19"/>
  <c r="C19" i="19"/>
  <c r="C18" i="19"/>
  <c r="C17" i="19"/>
  <c r="C16" i="19"/>
  <c r="C15" i="19"/>
  <c r="C14" i="19"/>
  <c r="C13" i="19"/>
  <c r="C12" i="19"/>
  <c r="L85" i="22"/>
  <c r="O85" i="22"/>
  <c r="Q85" i="22" s="1"/>
  <c r="S85" i="22"/>
  <c r="U85" i="22"/>
  <c r="V85" i="22"/>
  <c r="W85" i="22"/>
  <c r="X85" i="22"/>
  <c r="X184" i="22"/>
  <c r="W184" i="22"/>
  <c r="V184" i="22"/>
  <c r="U184" i="22"/>
  <c r="O184" i="22"/>
  <c r="S184" i="22" s="1"/>
  <c r="L184" i="22"/>
  <c r="U122" i="22"/>
  <c r="V122" i="22"/>
  <c r="W122" i="22"/>
  <c r="X122" i="22"/>
  <c r="U177" i="22"/>
  <c r="V177" i="22"/>
  <c r="W177" i="22"/>
  <c r="X177" i="22"/>
  <c r="O177" i="22"/>
  <c r="P177" i="22" s="1"/>
  <c r="L177" i="22"/>
  <c r="O190" i="22"/>
  <c r="P190" i="22" s="1"/>
  <c r="O189" i="22"/>
  <c r="Q189" i="22" s="1"/>
  <c r="U190" i="22"/>
  <c r="V190" i="22"/>
  <c r="W190" i="22"/>
  <c r="X190" i="22"/>
  <c r="U189" i="22"/>
  <c r="V189" i="22"/>
  <c r="W189" i="22"/>
  <c r="X189" i="22"/>
  <c r="L189" i="22"/>
  <c r="L190" i="22"/>
  <c r="O174" i="22"/>
  <c r="S174" i="22" s="1"/>
  <c r="U174" i="22"/>
  <c r="V174" i="22"/>
  <c r="W174" i="22"/>
  <c r="X174" i="22"/>
  <c r="L174" i="22"/>
  <c r="O122" i="22"/>
  <c r="S122" i="22" s="1"/>
  <c r="L122" i="22"/>
  <c r="X114" i="22"/>
  <c r="W114" i="22"/>
  <c r="V114" i="22"/>
  <c r="U114" i="22"/>
  <c r="O114" i="22"/>
  <c r="S114" i="22" s="1"/>
  <c r="L114" i="22"/>
  <c r="O94" i="22"/>
  <c r="P94" i="22" s="1"/>
  <c r="U94" i="22"/>
  <c r="V94" i="22"/>
  <c r="W94" i="22"/>
  <c r="X94" i="22"/>
  <c r="L94" i="22"/>
  <c r="X77" i="22"/>
  <c r="W77" i="22"/>
  <c r="V77" i="22"/>
  <c r="U77" i="22"/>
  <c r="O77" i="22"/>
  <c r="S77" i="22" s="1"/>
  <c r="L77" i="22"/>
  <c r="X74" i="22"/>
  <c r="W74" i="22"/>
  <c r="V74" i="22"/>
  <c r="U74" i="22"/>
  <c r="O74" i="22"/>
  <c r="P74" i="22" s="1"/>
  <c r="L74" i="22"/>
  <c r="O48" i="22"/>
  <c r="Q48" i="22" s="1"/>
  <c r="U48" i="22"/>
  <c r="V48" i="22"/>
  <c r="W48" i="22"/>
  <c r="X48" i="22"/>
  <c r="L48" i="22"/>
  <c r="X50" i="22"/>
  <c r="W50" i="22"/>
  <c r="V50" i="22"/>
  <c r="U50" i="22"/>
  <c r="O50" i="22"/>
  <c r="S50" i="22" s="1"/>
  <c r="L50" i="22"/>
  <c r="O183" i="19"/>
  <c r="R183" i="19" s="1"/>
  <c r="U183" i="19"/>
  <c r="V183" i="19"/>
  <c r="W183" i="19"/>
  <c r="X183" i="19"/>
  <c r="O42" i="19"/>
  <c r="P42" i="19" s="1"/>
  <c r="U42" i="19"/>
  <c r="V42" i="19"/>
  <c r="W42" i="19"/>
  <c r="X42" i="19"/>
  <c r="M42" i="19"/>
  <c r="O224" i="19"/>
  <c r="S224" i="19" s="1"/>
  <c r="U224" i="19"/>
  <c r="V224" i="19"/>
  <c r="W224" i="19"/>
  <c r="X224" i="19"/>
  <c r="M224" i="19"/>
  <c r="O215" i="19"/>
  <c r="Q215" i="19" s="1"/>
  <c r="U215" i="19"/>
  <c r="V215" i="19"/>
  <c r="W215" i="19"/>
  <c r="X215" i="19"/>
  <c r="M215" i="19"/>
  <c r="Q50" i="22" l="1"/>
  <c r="R85" i="22"/>
  <c r="P85" i="22"/>
  <c r="Q117" i="19"/>
  <c r="Q123" i="19"/>
  <c r="Q287" i="19"/>
  <c r="S55" i="19"/>
  <c r="P117" i="19"/>
  <c r="P123" i="19"/>
  <c r="P287" i="19"/>
  <c r="S287" i="19"/>
  <c r="S123" i="19"/>
  <c r="S117" i="19"/>
  <c r="Q55" i="19"/>
  <c r="R55" i="19"/>
  <c r="Q224" i="19"/>
  <c r="P183" i="19"/>
  <c r="S183" i="19"/>
  <c r="Q183" i="19"/>
  <c r="R224" i="19"/>
  <c r="P77" i="22"/>
  <c r="P189" i="22"/>
  <c r="S48" i="22"/>
  <c r="P114" i="22"/>
  <c r="P122" i="22"/>
  <c r="P50" i="22"/>
  <c r="R48" i="22"/>
  <c r="Q114" i="22"/>
  <c r="R50" i="22"/>
  <c r="R114" i="22"/>
  <c r="R174" i="22"/>
  <c r="R184" i="22"/>
  <c r="P48" i="22"/>
  <c r="R77" i="22"/>
  <c r="R122" i="22"/>
  <c r="Q174" i="22"/>
  <c r="Q184" i="22"/>
  <c r="Q77" i="22"/>
  <c r="Q122" i="22"/>
  <c r="P174" i="22"/>
  <c r="P184" i="22"/>
  <c r="S177" i="22"/>
  <c r="R177" i="22"/>
  <c r="Q177" i="22"/>
  <c r="S190" i="22"/>
  <c r="S189" i="22"/>
  <c r="R190" i="22"/>
  <c r="R189" i="22"/>
  <c r="Q190" i="22"/>
  <c r="S94" i="22"/>
  <c r="Q94" i="22"/>
  <c r="R94" i="22"/>
  <c r="R74" i="22"/>
  <c r="S74" i="22"/>
  <c r="Q74" i="22"/>
  <c r="Q42" i="19"/>
  <c r="S42" i="19"/>
  <c r="R42" i="19"/>
  <c r="R215" i="19"/>
  <c r="P224" i="19"/>
  <c r="S215" i="19"/>
  <c r="P215" i="19"/>
  <c r="X177" i="19" l="1"/>
  <c r="W177" i="19"/>
  <c r="V177" i="19"/>
  <c r="U177" i="19"/>
  <c r="O177" i="19"/>
  <c r="S177" i="19" s="1"/>
  <c r="M177" i="19"/>
  <c r="X310" i="19"/>
  <c r="W310" i="19"/>
  <c r="V310" i="19"/>
  <c r="U310" i="19"/>
  <c r="O310" i="19"/>
  <c r="S310" i="19" s="1"/>
  <c r="M310" i="19"/>
  <c r="X307" i="19"/>
  <c r="W307" i="19"/>
  <c r="V307" i="19"/>
  <c r="U307" i="19"/>
  <c r="O307" i="19"/>
  <c r="S307" i="19" s="1"/>
  <c r="M307" i="19"/>
  <c r="X106" i="19"/>
  <c r="W106" i="19"/>
  <c r="V106" i="19"/>
  <c r="U106" i="19"/>
  <c r="O106" i="19"/>
  <c r="P106" i="19" s="1"/>
  <c r="M106" i="19"/>
  <c r="P307" i="19" l="1"/>
  <c r="P177" i="19"/>
  <c r="P310" i="19"/>
  <c r="R106" i="19"/>
  <c r="Q307" i="19"/>
  <c r="Q310" i="19"/>
  <c r="Q177" i="19"/>
  <c r="R177" i="19"/>
  <c r="R310" i="19"/>
  <c r="R307" i="19"/>
  <c r="Q106" i="19"/>
  <c r="S106" i="19"/>
  <c r="X121" i="22"/>
  <c r="W121" i="22"/>
  <c r="V121" i="22"/>
  <c r="U121" i="22"/>
  <c r="O121" i="22"/>
  <c r="P121" i="22" s="1"/>
  <c r="L121" i="22"/>
  <c r="X123" i="22"/>
  <c r="W123" i="22"/>
  <c r="V123" i="22"/>
  <c r="U123" i="22"/>
  <c r="O123" i="22"/>
  <c r="R123" i="22" s="1"/>
  <c r="L123" i="22"/>
  <c r="X90" i="22"/>
  <c r="W90" i="22"/>
  <c r="V90" i="22"/>
  <c r="U90" i="22"/>
  <c r="O90" i="22"/>
  <c r="P90" i="22" s="1"/>
  <c r="L90" i="22"/>
  <c r="X58" i="22"/>
  <c r="W58" i="22"/>
  <c r="V58" i="22"/>
  <c r="U58" i="22"/>
  <c r="O58" i="22"/>
  <c r="R58" i="22" s="1"/>
  <c r="L58" i="22"/>
  <c r="X59" i="22"/>
  <c r="W59" i="22"/>
  <c r="V59" i="22"/>
  <c r="U59" i="22"/>
  <c r="O59" i="22"/>
  <c r="P59" i="22" s="1"/>
  <c r="L59" i="22"/>
  <c r="X209" i="19"/>
  <c r="W209" i="19"/>
  <c r="V209" i="19"/>
  <c r="U209" i="19"/>
  <c r="O209" i="19"/>
  <c r="S209" i="19" s="1"/>
  <c r="M209" i="19"/>
  <c r="X159" i="19"/>
  <c r="W159" i="19"/>
  <c r="V159" i="19"/>
  <c r="U159" i="19"/>
  <c r="O159" i="19"/>
  <c r="R159" i="19" s="1"/>
  <c r="M159" i="19"/>
  <c r="X74" i="19"/>
  <c r="W74" i="19"/>
  <c r="V74" i="19"/>
  <c r="U74" i="19"/>
  <c r="O74" i="19"/>
  <c r="Q74" i="19" s="1"/>
  <c r="M74" i="19"/>
  <c r="X32" i="19"/>
  <c r="W32" i="19"/>
  <c r="V32" i="19"/>
  <c r="U32" i="19"/>
  <c r="O32" i="19"/>
  <c r="S32" i="19" s="1"/>
  <c r="M32" i="19"/>
  <c r="X257" i="19"/>
  <c r="W257" i="19"/>
  <c r="V257" i="19"/>
  <c r="U257" i="19"/>
  <c r="O257" i="19"/>
  <c r="S257" i="19" s="1"/>
  <c r="M257" i="19"/>
  <c r="X109" i="19"/>
  <c r="W109" i="19"/>
  <c r="V109" i="19"/>
  <c r="U109" i="19"/>
  <c r="O109" i="19"/>
  <c r="S109" i="19" s="1"/>
  <c r="M109" i="19"/>
  <c r="M95" i="19"/>
  <c r="Q121" i="22" l="1"/>
  <c r="Q59" i="22"/>
  <c r="R59" i="22"/>
  <c r="Q90" i="22"/>
  <c r="Q123" i="22"/>
  <c r="R121" i="22"/>
  <c r="R90" i="22"/>
  <c r="S121" i="22"/>
  <c r="S123" i="22"/>
  <c r="P123" i="22"/>
  <c r="S90" i="22"/>
  <c r="Q58" i="22"/>
  <c r="S58" i="22"/>
  <c r="P58" i="22"/>
  <c r="S59" i="22"/>
  <c r="Q209" i="19"/>
  <c r="P209" i="19"/>
  <c r="R209" i="19"/>
  <c r="R74" i="19"/>
  <c r="Q159" i="19"/>
  <c r="S159" i="19"/>
  <c r="P159" i="19"/>
  <c r="S74" i="19"/>
  <c r="P74" i="19"/>
  <c r="Q109" i="19"/>
  <c r="Q257" i="19"/>
  <c r="P32" i="19"/>
  <c r="R109" i="19"/>
  <c r="R257" i="19"/>
  <c r="Q32" i="19"/>
  <c r="P109" i="19"/>
  <c r="R32" i="19"/>
  <c r="P257" i="19"/>
  <c r="H196" i="25"/>
  <c r="H188" i="25"/>
  <c r="H180" i="25"/>
  <c r="H172" i="25"/>
  <c r="H164" i="25"/>
  <c r="H156" i="25"/>
  <c r="H148" i="25"/>
  <c r="H140" i="25"/>
  <c r="H132" i="25"/>
  <c r="H124" i="25"/>
  <c r="H116" i="25"/>
  <c r="H107" i="25"/>
  <c r="H98" i="25"/>
  <c r="H90" i="25"/>
  <c r="H82" i="25"/>
  <c r="H74" i="25"/>
  <c r="H66" i="25"/>
  <c r="H58" i="25"/>
  <c r="H50" i="25"/>
  <c r="H42" i="25"/>
  <c r="H33" i="25"/>
  <c r="M183" i="19"/>
  <c r="M184" i="19"/>
  <c r="M114" i="19"/>
  <c r="M116" i="19"/>
  <c r="M115" i="19"/>
  <c r="M118" i="19"/>
  <c r="M119" i="19"/>
  <c r="M120" i="19"/>
  <c r="M121" i="19"/>
  <c r="M124" i="19"/>
  <c r="M125" i="19"/>
  <c r="M126" i="19"/>
  <c r="M127" i="19"/>
  <c r="M113" i="19"/>
  <c r="M202" i="19"/>
  <c r="O202" i="19"/>
  <c r="Q202" i="19" s="1"/>
  <c r="U202" i="19"/>
  <c r="V202" i="19"/>
  <c r="W202" i="19"/>
  <c r="X202" i="19"/>
  <c r="M203" i="19"/>
  <c r="O203" i="19"/>
  <c r="Q203" i="19" s="1"/>
  <c r="U203" i="19"/>
  <c r="V203" i="19"/>
  <c r="W203" i="19"/>
  <c r="X203" i="19"/>
  <c r="M204" i="19"/>
  <c r="O204" i="19"/>
  <c r="Q204" i="19" s="1"/>
  <c r="U204" i="19"/>
  <c r="V204" i="19"/>
  <c r="W204" i="19"/>
  <c r="X204" i="19"/>
  <c r="M205" i="19"/>
  <c r="O205" i="19"/>
  <c r="R205" i="19" s="1"/>
  <c r="U205" i="19"/>
  <c r="V205" i="19"/>
  <c r="W205" i="19"/>
  <c r="X205" i="19"/>
  <c r="M206" i="19"/>
  <c r="O206" i="19"/>
  <c r="Q206" i="19" s="1"/>
  <c r="U206" i="19"/>
  <c r="V206" i="19"/>
  <c r="W206" i="19"/>
  <c r="X206" i="19"/>
  <c r="M207" i="19"/>
  <c r="O207" i="19"/>
  <c r="P207" i="19" s="1"/>
  <c r="U207" i="19"/>
  <c r="V207" i="19"/>
  <c r="W207" i="19"/>
  <c r="X207" i="19"/>
  <c r="M208" i="19"/>
  <c r="O208" i="19"/>
  <c r="Q208" i="19" s="1"/>
  <c r="U208" i="19"/>
  <c r="V208" i="19"/>
  <c r="W208" i="19"/>
  <c r="X208" i="19"/>
  <c r="M210" i="19"/>
  <c r="O210" i="19"/>
  <c r="R210" i="19" s="1"/>
  <c r="U210" i="19"/>
  <c r="V210" i="19"/>
  <c r="W210" i="19"/>
  <c r="X210" i="19"/>
  <c r="M211" i="19"/>
  <c r="O211" i="19"/>
  <c r="Q211" i="19" s="1"/>
  <c r="U211" i="19"/>
  <c r="V211" i="19"/>
  <c r="W211" i="19"/>
  <c r="X211" i="19"/>
  <c r="M212" i="19"/>
  <c r="O212" i="19"/>
  <c r="Q212" i="19" s="1"/>
  <c r="U212" i="19"/>
  <c r="V212" i="19"/>
  <c r="W212" i="19"/>
  <c r="X212" i="19"/>
  <c r="M213" i="19"/>
  <c r="O213" i="19"/>
  <c r="P213" i="19" s="1"/>
  <c r="U213" i="19"/>
  <c r="V213" i="19"/>
  <c r="W213" i="19"/>
  <c r="X213" i="19"/>
  <c r="M214" i="19"/>
  <c r="O214" i="19"/>
  <c r="Q214" i="19" s="1"/>
  <c r="U214" i="19"/>
  <c r="V214" i="19"/>
  <c r="W214" i="19"/>
  <c r="X214" i="19"/>
  <c r="M216" i="19"/>
  <c r="O216" i="19"/>
  <c r="Q216" i="19" s="1"/>
  <c r="U216" i="19"/>
  <c r="V216" i="19"/>
  <c r="W216" i="19"/>
  <c r="X216" i="19"/>
  <c r="X201" i="19"/>
  <c r="W201" i="19"/>
  <c r="V201" i="19"/>
  <c r="U201" i="19"/>
  <c r="O201" i="19"/>
  <c r="S201" i="19" s="1"/>
  <c r="M201" i="19"/>
  <c r="Q4" i="28"/>
  <c r="Q5" i="28"/>
  <c r="Q6" i="28"/>
  <c r="Q7" i="28"/>
  <c r="Q8" i="28"/>
  <c r="Q9" i="28"/>
  <c r="Q10" i="28"/>
  <c r="Q11" i="28"/>
  <c r="Q12" i="28"/>
  <c r="Q13" i="28"/>
  <c r="Q14" i="28"/>
  <c r="Q15" i="28"/>
  <c r="Q16" i="28"/>
  <c r="Q17" i="28"/>
  <c r="Q18" i="28"/>
  <c r="Q19" i="28"/>
  <c r="Q20" i="28"/>
  <c r="Q21" i="28"/>
  <c r="Q22" i="28"/>
  <c r="Q23" i="28"/>
  <c r="Q3" i="28"/>
  <c r="R4" i="28"/>
  <c r="R5" i="28"/>
  <c r="R6" i="28"/>
  <c r="R7" i="28"/>
  <c r="R8" i="28"/>
  <c r="R9" i="28"/>
  <c r="R10" i="28"/>
  <c r="R11" i="28"/>
  <c r="R12" i="28"/>
  <c r="R13" i="28"/>
  <c r="R14" i="28"/>
  <c r="R15" i="28"/>
  <c r="R16" i="28"/>
  <c r="R17" i="28"/>
  <c r="R18" i="28"/>
  <c r="R19" i="28"/>
  <c r="R20" i="28"/>
  <c r="R21" i="28"/>
  <c r="R22" i="28"/>
  <c r="R23" i="28"/>
  <c r="R3" i="28"/>
  <c r="A24" i="28"/>
  <c r="D72" i="26"/>
  <c r="D12" i="22"/>
  <c r="B71" i="26" s="1"/>
  <c r="D11" i="22"/>
  <c r="B70" i="26" s="1"/>
  <c r="D10" i="22"/>
  <c r="B69" i="26" s="1"/>
  <c r="D9" i="22"/>
  <c r="B68" i="26" s="1"/>
  <c r="D8" i="22"/>
  <c r="B67" i="26" s="1"/>
  <c r="D7" i="22"/>
  <c r="B66" i="26" s="1"/>
  <c r="D6" i="22"/>
  <c r="B65" i="26" s="1"/>
  <c r="D5" i="22"/>
  <c r="B64" i="26" s="1"/>
  <c r="D4" i="22"/>
  <c r="B63" i="26" s="1"/>
  <c r="D3" i="22"/>
  <c r="B62" i="26" s="1"/>
  <c r="D2" i="22"/>
  <c r="B61" i="26" s="1"/>
  <c r="X318" i="22"/>
  <c r="W318" i="22"/>
  <c r="V318" i="22"/>
  <c r="U318" i="22"/>
  <c r="O318" i="22"/>
  <c r="S318" i="22" s="1"/>
  <c r="X317" i="22"/>
  <c r="W317" i="22"/>
  <c r="V317" i="22"/>
  <c r="U317" i="22"/>
  <c r="O317" i="22"/>
  <c r="Q317" i="22" s="1"/>
  <c r="X316" i="22"/>
  <c r="W316" i="22"/>
  <c r="V316" i="22"/>
  <c r="U316" i="22"/>
  <c r="O316" i="22"/>
  <c r="R316" i="22" s="1"/>
  <c r="X315" i="22"/>
  <c r="W315" i="22"/>
  <c r="V315" i="22"/>
  <c r="U315" i="22"/>
  <c r="O315" i="22"/>
  <c r="S315" i="22" s="1"/>
  <c r="X314" i="22"/>
  <c r="W314" i="22"/>
  <c r="V314" i="22"/>
  <c r="U314" i="22"/>
  <c r="O314" i="22"/>
  <c r="S314" i="22" s="1"/>
  <c r="X313" i="22"/>
  <c r="W313" i="22"/>
  <c r="V313" i="22"/>
  <c r="U313" i="22"/>
  <c r="O313" i="22"/>
  <c r="Q313" i="22" s="1"/>
  <c r="X312" i="22"/>
  <c r="W312" i="22"/>
  <c r="V312" i="22"/>
  <c r="U312" i="22"/>
  <c r="O312" i="22"/>
  <c r="R312" i="22" s="1"/>
  <c r="X311" i="22"/>
  <c r="W311" i="22"/>
  <c r="V311" i="22"/>
  <c r="U311" i="22"/>
  <c r="O311" i="22"/>
  <c r="S311" i="22" s="1"/>
  <c r="X310" i="22"/>
  <c r="W310" i="22"/>
  <c r="V310" i="22"/>
  <c r="U310" i="22"/>
  <c r="O310" i="22"/>
  <c r="S310" i="22" s="1"/>
  <c r="X309" i="22"/>
  <c r="W309" i="22"/>
  <c r="V309" i="22"/>
  <c r="U309" i="22"/>
  <c r="O309" i="22"/>
  <c r="Q309" i="22" s="1"/>
  <c r="X308" i="22"/>
  <c r="W308" i="22"/>
  <c r="V308" i="22"/>
  <c r="U308" i="22"/>
  <c r="O308" i="22"/>
  <c r="R308" i="22" s="1"/>
  <c r="X307" i="22"/>
  <c r="W307" i="22"/>
  <c r="V307" i="22"/>
  <c r="U307" i="22"/>
  <c r="O307" i="22"/>
  <c r="S307" i="22" s="1"/>
  <c r="X306" i="22"/>
  <c r="W306" i="22"/>
  <c r="V306" i="22"/>
  <c r="U306" i="22"/>
  <c r="O306" i="22"/>
  <c r="S306" i="22" s="1"/>
  <c r="X305" i="22"/>
  <c r="W305" i="22"/>
  <c r="V305" i="22"/>
  <c r="U305" i="22"/>
  <c r="O305" i="22"/>
  <c r="Q305" i="22" s="1"/>
  <c r="X304" i="22"/>
  <c r="W304" i="22"/>
  <c r="V304" i="22"/>
  <c r="U304" i="22"/>
  <c r="O304" i="22"/>
  <c r="R304" i="22" s="1"/>
  <c r="X303" i="22"/>
  <c r="W303" i="22"/>
  <c r="V303" i="22"/>
  <c r="U303" i="22"/>
  <c r="O303" i="22"/>
  <c r="S303" i="22" s="1"/>
  <c r="X302" i="22"/>
  <c r="W302" i="22"/>
  <c r="V302" i="22"/>
  <c r="U302" i="22"/>
  <c r="O302" i="22"/>
  <c r="S302" i="22" s="1"/>
  <c r="X301" i="22"/>
  <c r="W301" i="22"/>
  <c r="V301" i="22"/>
  <c r="U301" i="22"/>
  <c r="O301" i="22"/>
  <c r="Q301" i="22" s="1"/>
  <c r="X296" i="22"/>
  <c r="W296" i="22"/>
  <c r="V296" i="22"/>
  <c r="U296" i="22"/>
  <c r="O296" i="22"/>
  <c r="P296" i="22" s="1"/>
  <c r="X295" i="22"/>
  <c r="W295" i="22"/>
  <c r="V295" i="22"/>
  <c r="U295" i="22"/>
  <c r="O295" i="22"/>
  <c r="Q295" i="22" s="1"/>
  <c r="X294" i="22"/>
  <c r="W294" i="22"/>
  <c r="V294" i="22"/>
  <c r="U294" i="22"/>
  <c r="O294" i="22"/>
  <c r="S294" i="22" s="1"/>
  <c r="X293" i="22"/>
  <c r="W293" i="22"/>
  <c r="V293" i="22"/>
  <c r="U293" i="22"/>
  <c r="O293" i="22"/>
  <c r="S293" i="22" s="1"/>
  <c r="X292" i="22"/>
  <c r="W292" i="22"/>
  <c r="V292" i="22"/>
  <c r="U292" i="22"/>
  <c r="O292" i="22"/>
  <c r="P292" i="22" s="1"/>
  <c r="X291" i="22"/>
  <c r="W291" i="22"/>
  <c r="V291" i="22"/>
  <c r="U291" i="22"/>
  <c r="O291" i="22"/>
  <c r="Q291" i="22" s="1"/>
  <c r="X290" i="22"/>
  <c r="W290" i="22"/>
  <c r="V290" i="22"/>
  <c r="U290" i="22"/>
  <c r="O290" i="22"/>
  <c r="S290" i="22" s="1"/>
  <c r="X289" i="22"/>
  <c r="W289" i="22"/>
  <c r="V289" i="22"/>
  <c r="U289" i="22"/>
  <c r="O289" i="22"/>
  <c r="S289" i="22" s="1"/>
  <c r="X288" i="22"/>
  <c r="W288" i="22"/>
  <c r="V288" i="22"/>
  <c r="U288" i="22"/>
  <c r="O288" i="22"/>
  <c r="P288" i="22" s="1"/>
  <c r="X287" i="22"/>
  <c r="W287" i="22"/>
  <c r="V287" i="22"/>
  <c r="U287" i="22"/>
  <c r="O287" i="22"/>
  <c r="Q287" i="22" s="1"/>
  <c r="X286" i="22"/>
  <c r="W286" i="22"/>
  <c r="V286" i="22"/>
  <c r="U286" i="22"/>
  <c r="O286" i="22"/>
  <c r="S286" i="22" s="1"/>
  <c r="X285" i="22"/>
  <c r="W285" i="22"/>
  <c r="V285" i="22"/>
  <c r="U285" i="22"/>
  <c r="O285" i="22"/>
  <c r="S285" i="22" s="1"/>
  <c r="X280" i="22"/>
  <c r="W280" i="22"/>
  <c r="V280" i="22"/>
  <c r="U280" i="22"/>
  <c r="O280" i="22"/>
  <c r="P280" i="22" s="1"/>
  <c r="X279" i="22"/>
  <c r="W279" i="22"/>
  <c r="V279" i="22"/>
  <c r="U279" i="22"/>
  <c r="O279" i="22"/>
  <c r="Q279" i="22" s="1"/>
  <c r="X278" i="22"/>
  <c r="W278" i="22"/>
  <c r="V278" i="22"/>
  <c r="U278" i="22"/>
  <c r="O278" i="22"/>
  <c r="S278" i="22" s="1"/>
  <c r="X277" i="22"/>
  <c r="W277" i="22"/>
  <c r="V277" i="22"/>
  <c r="U277" i="22"/>
  <c r="O277" i="22"/>
  <c r="S277" i="22" s="1"/>
  <c r="X276" i="22"/>
  <c r="W276" i="22"/>
  <c r="V276" i="22"/>
  <c r="U276" i="22"/>
  <c r="O276" i="22"/>
  <c r="P276" i="22" s="1"/>
  <c r="X275" i="22"/>
  <c r="W275" i="22"/>
  <c r="V275" i="22"/>
  <c r="U275" i="22"/>
  <c r="O275" i="22"/>
  <c r="Q275" i="22" s="1"/>
  <c r="X274" i="22"/>
  <c r="W274" i="22"/>
  <c r="V274" i="22"/>
  <c r="U274" i="22"/>
  <c r="O274" i="22"/>
  <c r="S274" i="22" s="1"/>
  <c r="X273" i="22"/>
  <c r="W273" i="22"/>
  <c r="V273" i="22"/>
  <c r="U273" i="22"/>
  <c r="O273" i="22"/>
  <c r="S273" i="22" s="1"/>
  <c r="X272" i="22"/>
  <c r="W272" i="22"/>
  <c r="V272" i="22"/>
  <c r="U272" i="22"/>
  <c r="O272" i="22"/>
  <c r="P272" i="22" s="1"/>
  <c r="X271" i="22"/>
  <c r="W271" i="22"/>
  <c r="V271" i="22"/>
  <c r="U271" i="22"/>
  <c r="O271" i="22"/>
  <c r="Q271" i="22" s="1"/>
  <c r="X270" i="22"/>
  <c r="W270" i="22"/>
  <c r="V270" i="22"/>
  <c r="U270" i="22"/>
  <c r="O270" i="22"/>
  <c r="S270" i="22" s="1"/>
  <c r="X269" i="22"/>
  <c r="W269" i="22"/>
  <c r="V269" i="22"/>
  <c r="U269" i="22"/>
  <c r="O269" i="22"/>
  <c r="S269" i="22" s="1"/>
  <c r="X268" i="22"/>
  <c r="W268" i="22"/>
  <c r="V268" i="22"/>
  <c r="U268" i="22"/>
  <c r="O268" i="22"/>
  <c r="P268" i="22" s="1"/>
  <c r="X267" i="22"/>
  <c r="W267" i="22"/>
  <c r="V267" i="22"/>
  <c r="U267" i="22"/>
  <c r="O267" i="22"/>
  <c r="Q267" i="22" s="1"/>
  <c r="X266" i="22"/>
  <c r="W266" i="22"/>
  <c r="V266" i="22"/>
  <c r="U266" i="22"/>
  <c r="O266" i="22"/>
  <c r="S266" i="22" s="1"/>
  <c r="X261" i="22"/>
  <c r="W261" i="22"/>
  <c r="V261" i="22"/>
  <c r="U261" i="22"/>
  <c r="O261" i="22"/>
  <c r="P261" i="22" s="1"/>
  <c r="X260" i="22"/>
  <c r="W260" i="22"/>
  <c r="V260" i="22"/>
  <c r="U260" i="22"/>
  <c r="O260" i="22"/>
  <c r="Q260" i="22" s="1"/>
  <c r="X259" i="22"/>
  <c r="W259" i="22"/>
  <c r="V259" i="22"/>
  <c r="U259" i="22"/>
  <c r="O259" i="22"/>
  <c r="R259" i="22" s="1"/>
  <c r="X258" i="22"/>
  <c r="W258" i="22"/>
  <c r="V258" i="22"/>
  <c r="U258" i="22"/>
  <c r="O258" i="22"/>
  <c r="S258" i="22" s="1"/>
  <c r="X257" i="22"/>
  <c r="W257" i="22"/>
  <c r="V257" i="22"/>
  <c r="U257" i="22"/>
  <c r="O257" i="22"/>
  <c r="Q257" i="22" s="1"/>
  <c r="X256" i="22"/>
  <c r="W256" i="22"/>
  <c r="V256" i="22"/>
  <c r="U256" i="22"/>
  <c r="O256" i="22"/>
  <c r="S256" i="22" s="1"/>
  <c r="X255" i="22"/>
  <c r="W255" i="22"/>
  <c r="V255" i="22"/>
  <c r="U255" i="22"/>
  <c r="O255" i="22"/>
  <c r="S255" i="22" s="1"/>
  <c r="X254" i="22"/>
  <c r="W254" i="22"/>
  <c r="V254" i="22"/>
  <c r="U254" i="22"/>
  <c r="O254" i="22"/>
  <c r="P254" i="22" s="1"/>
  <c r="X253" i="22"/>
  <c r="W253" i="22"/>
  <c r="V253" i="22"/>
  <c r="U253" i="22"/>
  <c r="O253" i="22"/>
  <c r="Q253" i="22" s="1"/>
  <c r="X252" i="22"/>
  <c r="W252" i="22"/>
  <c r="V252" i="22"/>
  <c r="U252" i="22"/>
  <c r="O252" i="22"/>
  <c r="S252" i="22" s="1"/>
  <c r="X251" i="22"/>
  <c r="W251" i="22"/>
  <c r="V251" i="22"/>
  <c r="U251" i="22"/>
  <c r="O251" i="22"/>
  <c r="S251" i="22" s="1"/>
  <c r="X250" i="22"/>
  <c r="W250" i="22"/>
  <c r="V250" i="22"/>
  <c r="U250" i="22"/>
  <c r="O250" i="22"/>
  <c r="P250" i="22" s="1"/>
  <c r="X249" i="22"/>
  <c r="W249" i="22"/>
  <c r="V249" i="22"/>
  <c r="U249" i="22"/>
  <c r="O249" i="22"/>
  <c r="Q249" i="22" s="1"/>
  <c r="X248" i="22"/>
  <c r="W248" i="22"/>
  <c r="V248" i="22"/>
  <c r="U248" i="22"/>
  <c r="O248" i="22"/>
  <c r="S248" i="22" s="1"/>
  <c r="X247" i="22"/>
  <c r="W247" i="22"/>
  <c r="V247" i="22"/>
  <c r="U247" i="22"/>
  <c r="O247" i="22"/>
  <c r="S247" i="22" s="1"/>
  <c r="X246" i="22"/>
  <c r="W246" i="22"/>
  <c r="V246" i="22"/>
  <c r="U246" i="22"/>
  <c r="O246" i="22"/>
  <c r="P246" i="22" s="1"/>
  <c r="X245" i="22"/>
  <c r="W245" i="22"/>
  <c r="V245" i="22"/>
  <c r="U245" i="22"/>
  <c r="O245" i="22"/>
  <c r="Q245" i="22" s="1"/>
  <c r="X244" i="22"/>
  <c r="W244" i="22"/>
  <c r="V244" i="22"/>
  <c r="U244" i="22"/>
  <c r="O244" i="22"/>
  <c r="S244" i="22" s="1"/>
  <c r="X243" i="22"/>
  <c r="W243" i="22"/>
  <c r="V243" i="22"/>
  <c r="U243" i="22"/>
  <c r="O243" i="22"/>
  <c r="S243" i="22" s="1"/>
  <c r="X242" i="22"/>
  <c r="W242" i="22"/>
  <c r="V242" i="22"/>
  <c r="U242" i="22"/>
  <c r="O242" i="22"/>
  <c r="P242" i="22" s="1"/>
  <c r="X241" i="22"/>
  <c r="W241" i="22"/>
  <c r="V241" i="22"/>
  <c r="U241" i="22"/>
  <c r="O241" i="22"/>
  <c r="Q241" i="22" s="1"/>
  <c r="X240" i="22"/>
  <c r="W240" i="22"/>
  <c r="V240" i="22"/>
  <c r="U240" i="22"/>
  <c r="O240" i="22"/>
  <c r="S240" i="22" s="1"/>
  <c r="X235" i="22"/>
  <c r="W235" i="22"/>
  <c r="V235" i="22"/>
  <c r="U235" i="22"/>
  <c r="O235" i="22"/>
  <c r="P235" i="22" s="1"/>
  <c r="X234" i="22"/>
  <c r="W234" i="22"/>
  <c r="V234" i="22"/>
  <c r="U234" i="22"/>
  <c r="O234" i="22"/>
  <c r="Q234" i="22" s="1"/>
  <c r="X233" i="22"/>
  <c r="W233" i="22"/>
  <c r="V233" i="22"/>
  <c r="U233" i="22"/>
  <c r="O233" i="22"/>
  <c r="S233" i="22" s="1"/>
  <c r="X232" i="22"/>
  <c r="W232" i="22"/>
  <c r="V232" i="22"/>
  <c r="U232" i="22"/>
  <c r="O232" i="22"/>
  <c r="S232" i="22" s="1"/>
  <c r="X231" i="22"/>
  <c r="W231" i="22"/>
  <c r="V231" i="22"/>
  <c r="U231" i="22"/>
  <c r="O231" i="22"/>
  <c r="P231" i="22" s="1"/>
  <c r="X230" i="22"/>
  <c r="W230" i="22"/>
  <c r="V230" i="22"/>
  <c r="U230" i="22"/>
  <c r="O230" i="22"/>
  <c r="Q230" i="22" s="1"/>
  <c r="X229" i="22"/>
  <c r="W229" i="22"/>
  <c r="V229" i="22"/>
  <c r="U229" i="22"/>
  <c r="O229" i="22"/>
  <c r="S229" i="22" s="1"/>
  <c r="X228" i="22"/>
  <c r="W228" i="22"/>
  <c r="V228" i="22"/>
  <c r="U228" i="22"/>
  <c r="O228" i="22"/>
  <c r="S228" i="22" s="1"/>
  <c r="X227" i="22"/>
  <c r="W227" i="22"/>
  <c r="V227" i="22"/>
  <c r="U227" i="22"/>
  <c r="O227" i="22"/>
  <c r="P227" i="22" s="1"/>
  <c r="X226" i="22"/>
  <c r="W226" i="22"/>
  <c r="V226" i="22"/>
  <c r="U226" i="22"/>
  <c r="O226" i="22"/>
  <c r="Q226" i="22" s="1"/>
  <c r="X225" i="22"/>
  <c r="W225" i="22"/>
  <c r="V225" i="22"/>
  <c r="U225" i="22"/>
  <c r="O225" i="22"/>
  <c r="S225" i="22" s="1"/>
  <c r="X224" i="22"/>
  <c r="W224" i="22"/>
  <c r="V224" i="22"/>
  <c r="U224" i="22"/>
  <c r="O224" i="22"/>
  <c r="S224" i="22" s="1"/>
  <c r="X223" i="22"/>
  <c r="W223" i="22"/>
  <c r="V223" i="22"/>
  <c r="U223" i="22"/>
  <c r="O223" i="22"/>
  <c r="P223" i="22" s="1"/>
  <c r="X222" i="22"/>
  <c r="W222" i="22"/>
  <c r="V222" i="22"/>
  <c r="U222" i="22"/>
  <c r="O222" i="22"/>
  <c r="Q222" i="22" s="1"/>
  <c r="X221" i="22"/>
  <c r="W221" i="22"/>
  <c r="V221" i="22"/>
  <c r="U221" i="22"/>
  <c r="O221" i="22"/>
  <c r="S221" i="22" s="1"/>
  <c r="X220" i="22"/>
  <c r="W220" i="22"/>
  <c r="V220" i="22"/>
  <c r="U220" i="22"/>
  <c r="O220" i="22"/>
  <c r="S220" i="22" s="1"/>
  <c r="X219" i="22"/>
  <c r="W219" i="22"/>
  <c r="V219" i="22"/>
  <c r="U219" i="22"/>
  <c r="O219" i="22"/>
  <c r="P219" i="22" s="1"/>
  <c r="X218" i="22"/>
  <c r="W218" i="22"/>
  <c r="V218" i="22"/>
  <c r="U218" i="22"/>
  <c r="O218" i="22"/>
  <c r="Q218" i="22" s="1"/>
  <c r="X217" i="22"/>
  <c r="W217" i="22"/>
  <c r="V217" i="22"/>
  <c r="U217" i="22"/>
  <c r="O217" i="22"/>
  <c r="S217" i="22" s="1"/>
  <c r="X216" i="22"/>
  <c r="W216" i="22"/>
  <c r="V216" i="22"/>
  <c r="U216" i="22"/>
  <c r="O216" i="22"/>
  <c r="S216" i="22" s="1"/>
  <c r="X215" i="22"/>
  <c r="W215" i="22"/>
  <c r="V215" i="22"/>
  <c r="U215" i="22"/>
  <c r="O215" i="22"/>
  <c r="P215" i="22" s="1"/>
  <c r="X214" i="22"/>
  <c r="W214" i="22"/>
  <c r="V214" i="22"/>
  <c r="U214" i="22"/>
  <c r="O214" i="22"/>
  <c r="Q214" i="22" s="1"/>
  <c r="X213" i="22"/>
  <c r="W213" i="22"/>
  <c r="V213" i="22"/>
  <c r="U213" i="22"/>
  <c r="O213" i="22"/>
  <c r="S213" i="22" s="1"/>
  <c r="X212" i="22"/>
  <c r="W212" i="22"/>
  <c r="V212" i="22"/>
  <c r="U212" i="22"/>
  <c r="O212" i="22"/>
  <c r="S212" i="22" s="1"/>
  <c r="X211" i="22"/>
  <c r="W211" i="22"/>
  <c r="V211" i="22"/>
  <c r="U211" i="22"/>
  <c r="O211" i="22"/>
  <c r="P211" i="22" s="1"/>
  <c r="X210" i="22"/>
  <c r="W210" i="22"/>
  <c r="V210" i="22"/>
  <c r="U210" i="22"/>
  <c r="O210" i="22"/>
  <c r="Q210" i="22" s="1"/>
  <c r="X209" i="22"/>
  <c r="W209" i="22"/>
  <c r="V209" i="22"/>
  <c r="U209" i="22"/>
  <c r="O209" i="22"/>
  <c r="S209" i="22" s="1"/>
  <c r="X208" i="22"/>
  <c r="W208" i="22"/>
  <c r="V208" i="22"/>
  <c r="U208" i="22"/>
  <c r="O208" i="22"/>
  <c r="S208" i="22" s="1"/>
  <c r="X207" i="22"/>
  <c r="W207" i="22"/>
  <c r="V207" i="22"/>
  <c r="U207" i="22"/>
  <c r="O207" i="22"/>
  <c r="P207" i="22" s="1"/>
  <c r="X206" i="22"/>
  <c r="W206" i="22"/>
  <c r="V206" i="22"/>
  <c r="U206" i="22"/>
  <c r="O206" i="22"/>
  <c r="Q206" i="22" s="1"/>
  <c r="X205" i="22"/>
  <c r="W205" i="22"/>
  <c r="V205" i="22"/>
  <c r="U205" i="22"/>
  <c r="O205" i="22"/>
  <c r="S205" i="22" s="1"/>
  <c r="X204" i="22"/>
  <c r="W204" i="22"/>
  <c r="V204" i="22"/>
  <c r="U204" i="22"/>
  <c r="O204" i="22"/>
  <c r="S204" i="22" s="1"/>
  <c r="X203" i="22"/>
  <c r="W203" i="22"/>
  <c r="V203" i="22"/>
  <c r="U203" i="22"/>
  <c r="O203" i="22"/>
  <c r="P203" i="22" s="1"/>
  <c r="X202" i="22"/>
  <c r="W202" i="22"/>
  <c r="V202" i="22"/>
  <c r="U202" i="22"/>
  <c r="O202" i="22"/>
  <c r="Q202" i="22" s="1"/>
  <c r="X201" i="22"/>
  <c r="W201" i="22"/>
  <c r="V201" i="22"/>
  <c r="U201" i="22"/>
  <c r="O201" i="22"/>
  <c r="S201" i="22" s="1"/>
  <c r="X200" i="22"/>
  <c r="W200" i="22"/>
  <c r="V200" i="22"/>
  <c r="U200" i="22"/>
  <c r="O200" i="22"/>
  <c r="S200" i="22" s="1"/>
  <c r="X199" i="22"/>
  <c r="W199" i="22"/>
  <c r="V199" i="22"/>
  <c r="U199" i="22"/>
  <c r="O199" i="22"/>
  <c r="P199" i="22" s="1"/>
  <c r="X198" i="22"/>
  <c r="X236" i="22" s="1"/>
  <c r="W198" i="22"/>
  <c r="V198" i="22"/>
  <c r="U198" i="22"/>
  <c r="O198" i="22"/>
  <c r="Q198" i="22" s="1"/>
  <c r="X193" i="22"/>
  <c r="W193" i="22"/>
  <c r="V193" i="22"/>
  <c r="U193" i="22"/>
  <c r="O193" i="22"/>
  <c r="Q193" i="22" s="1"/>
  <c r="X192" i="22"/>
  <c r="W192" i="22"/>
  <c r="V192" i="22"/>
  <c r="U192" i="22"/>
  <c r="O192" i="22"/>
  <c r="S192" i="22" s="1"/>
  <c r="X191" i="22"/>
  <c r="W191" i="22"/>
  <c r="V191" i="22"/>
  <c r="U191" i="22"/>
  <c r="O191" i="22"/>
  <c r="S191" i="22" s="1"/>
  <c r="X188" i="22"/>
  <c r="W188" i="22"/>
  <c r="V188" i="22"/>
  <c r="U188" i="22"/>
  <c r="O188" i="22"/>
  <c r="P188" i="22" s="1"/>
  <c r="X187" i="22"/>
  <c r="W187" i="22"/>
  <c r="V187" i="22"/>
  <c r="U187" i="22"/>
  <c r="O187" i="22"/>
  <c r="Q187" i="22" s="1"/>
  <c r="X186" i="22"/>
  <c r="W186" i="22"/>
  <c r="V186" i="22"/>
  <c r="U186" i="22"/>
  <c r="O186" i="22"/>
  <c r="S186" i="22" s="1"/>
  <c r="X185" i="22"/>
  <c r="W185" i="22"/>
  <c r="V185" i="22"/>
  <c r="U185" i="22"/>
  <c r="O185" i="22"/>
  <c r="S185" i="22" s="1"/>
  <c r="X183" i="22"/>
  <c r="W183" i="22"/>
  <c r="V183" i="22"/>
  <c r="U183" i="22"/>
  <c r="O183" i="22"/>
  <c r="P183" i="22" s="1"/>
  <c r="X182" i="22"/>
  <c r="W182" i="22"/>
  <c r="V182" i="22"/>
  <c r="U182" i="22"/>
  <c r="O182" i="22"/>
  <c r="Q182" i="22" s="1"/>
  <c r="X181" i="22"/>
  <c r="W181" i="22"/>
  <c r="V181" i="22"/>
  <c r="U181" i="22"/>
  <c r="O181" i="22"/>
  <c r="S181" i="22" s="1"/>
  <c r="X180" i="22"/>
  <c r="W180" i="22"/>
  <c r="V180" i="22"/>
  <c r="U180" i="22"/>
  <c r="O180" i="22"/>
  <c r="S180" i="22" s="1"/>
  <c r="X179" i="22"/>
  <c r="W179" i="22"/>
  <c r="V179" i="22"/>
  <c r="U179" i="22"/>
  <c r="O179" i="22"/>
  <c r="P179" i="22" s="1"/>
  <c r="X178" i="22"/>
  <c r="W178" i="22"/>
  <c r="V178" i="22"/>
  <c r="U178" i="22"/>
  <c r="O178" i="22"/>
  <c r="Q178" i="22" s="1"/>
  <c r="X176" i="22"/>
  <c r="W176" i="22"/>
  <c r="V176" i="22"/>
  <c r="U176" i="22"/>
  <c r="O176" i="22"/>
  <c r="S176" i="22" s="1"/>
  <c r="X175" i="22"/>
  <c r="W175" i="22"/>
  <c r="V175" i="22"/>
  <c r="U175" i="22"/>
  <c r="O175" i="22"/>
  <c r="S175" i="22" s="1"/>
  <c r="X173" i="22"/>
  <c r="W173" i="22"/>
  <c r="V173" i="22"/>
  <c r="U173" i="22"/>
  <c r="O173" i="22"/>
  <c r="Q173" i="22" s="1"/>
  <c r="X172" i="22"/>
  <c r="W172" i="22"/>
  <c r="V172" i="22"/>
  <c r="U172" i="22"/>
  <c r="O172" i="22"/>
  <c r="S172" i="22" s="1"/>
  <c r="X171" i="22"/>
  <c r="W171" i="22"/>
  <c r="V171" i="22"/>
  <c r="U171" i="22"/>
  <c r="O171" i="22"/>
  <c r="S171" i="22" s="1"/>
  <c r="X170" i="22"/>
  <c r="W170" i="22"/>
  <c r="V170" i="22"/>
  <c r="U170" i="22"/>
  <c r="O170" i="22"/>
  <c r="P170" i="22" s="1"/>
  <c r="X169" i="22"/>
  <c r="W169" i="22"/>
  <c r="V169" i="22"/>
  <c r="U169" i="22"/>
  <c r="O169" i="22"/>
  <c r="Q169" i="22" s="1"/>
  <c r="X168" i="22"/>
  <c r="W168" i="22"/>
  <c r="V168" i="22"/>
  <c r="U168" i="22"/>
  <c r="O168" i="22"/>
  <c r="R168" i="22" s="1"/>
  <c r="X167" i="22"/>
  <c r="W167" i="22"/>
  <c r="V167" i="22"/>
  <c r="U167" i="22"/>
  <c r="O167" i="22"/>
  <c r="S167" i="22" s="1"/>
  <c r="X166" i="22"/>
  <c r="W166" i="22"/>
  <c r="V166" i="22"/>
  <c r="U166" i="22"/>
  <c r="O166" i="22"/>
  <c r="P166" i="22" s="1"/>
  <c r="X165" i="22"/>
  <c r="W165" i="22"/>
  <c r="V165" i="22"/>
  <c r="U165" i="22"/>
  <c r="O165" i="22"/>
  <c r="Q165" i="22" s="1"/>
  <c r="X164" i="22"/>
  <c r="W164" i="22"/>
  <c r="V164" i="22"/>
  <c r="U164" i="22"/>
  <c r="O164" i="22"/>
  <c r="R164" i="22" s="1"/>
  <c r="X163" i="22"/>
  <c r="W163" i="22"/>
  <c r="V163" i="22"/>
  <c r="U163" i="22"/>
  <c r="O163" i="22"/>
  <c r="S163" i="22" s="1"/>
  <c r="X162" i="22"/>
  <c r="W162" i="22"/>
  <c r="V162" i="22"/>
  <c r="U162" i="22"/>
  <c r="O162" i="22"/>
  <c r="P162" i="22" s="1"/>
  <c r="X161" i="22"/>
  <c r="W161" i="22"/>
  <c r="V161" i="22"/>
  <c r="U161" i="22"/>
  <c r="O161" i="22"/>
  <c r="Q161" i="22" s="1"/>
  <c r="X160" i="22"/>
  <c r="W160" i="22"/>
  <c r="V160" i="22"/>
  <c r="U160" i="22"/>
  <c r="O160" i="22"/>
  <c r="R160" i="22" s="1"/>
  <c r="X159" i="22"/>
  <c r="W159" i="22"/>
  <c r="V159" i="22"/>
  <c r="U159" i="22"/>
  <c r="O159" i="22"/>
  <c r="S159" i="22" s="1"/>
  <c r="X154" i="22"/>
  <c r="W154" i="22"/>
  <c r="V154" i="22"/>
  <c r="U154" i="22"/>
  <c r="O154" i="22"/>
  <c r="S154" i="22" s="1"/>
  <c r="X153" i="22"/>
  <c r="W153" i="22"/>
  <c r="V153" i="22"/>
  <c r="U153" i="22"/>
  <c r="O153" i="22"/>
  <c r="Q153" i="22" s="1"/>
  <c r="X152" i="22"/>
  <c r="W152" i="22"/>
  <c r="V152" i="22"/>
  <c r="U152" i="22"/>
  <c r="O152" i="22"/>
  <c r="R152" i="22" s="1"/>
  <c r="X151" i="22"/>
  <c r="W151" i="22"/>
  <c r="V151" i="22"/>
  <c r="U151" i="22"/>
  <c r="O151" i="22"/>
  <c r="S151" i="22" s="1"/>
  <c r="X150" i="22"/>
  <c r="W150" i="22"/>
  <c r="V150" i="22"/>
  <c r="U150" i="22"/>
  <c r="O150" i="22"/>
  <c r="S150" i="22" s="1"/>
  <c r="X149" i="22"/>
  <c r="W149" i="22"/>
  <c r="V149" i="22"/>
  <c r="U149" i="22"/>
  <c r="O149" i="22"/>
  <c r="Q149" i="22" s="1"/>
  <c r="X148" i="22"/>
  <c r="W148" i="22"/>
  <c r="V148" i="22"/>
  <c r="U148" i="22"/>
  <c r="O148" i="22"/>
  <c r="R148" i="22" s="1"/>
  <c r="X147" i="22"/>
  <c r="W147" i="22"/>
  <c r="V147" i="22"/>
  <c r="U147" i="22"/>
  <c r="O147" i="22"/>
  <c r="S147" i="22" s="1"/>
  <c r="X146" i="22"/>
  <c r="W146" i="22"/>
  <c r="V146" i="22"/>
  <c r="U146" i="22"/>
  <c r="O146" i="22"/>
  <c r="S146" i="22" s="1"/>
  <c r="X145" i="22"/>
  <c r="W145" i="22"/>
  <c r="V145" i="22"/>
  <c r="U145" i="22"/>
  <c r="O145" i="22"/>
  <c r="Q145" i="22" s="1"/>
  <c r="X144" i="22"/>
  <c r="W144" i="22"/>
  <c r="V144" i="22"/>
  <c r="U144" i="22"/>
  <c r="O144" i="22"/>
  <c r="R144" i="22" s="1"/>
  <c r="X143" i="22"/>
  <c r="W143" i="22"/>
  <c r="V143" i="22"/>
  <c r="U143" i="22"/>
  <c r="O143" i="22"/>
  <c r="S143" i="22" s="1"/>
  <c r="X142" i="22"/>
  <c r="W142" i="22"/>
  <c r="V142" i="22"/>
  <c r="U142" i="22"/>
  <c r="O142" i="22"/>
  <c r="S142" i="22" s="1"/>
  <c r="X141" i="22"/>
  <c r="W141" i="22"/>
  <c r="V141" i="22"/>
  <c r="U141" i="22"/>
  <c r="O141" i="22"/>
  <c r="Q141" i="22" s="1"/>
  <c r="X140" i="22"/>
  <c r="W140" i="22"/>
  <c r="V140" i="22"/>
  <c r="U140" i="22"/>
  <c r="O140" i="22"/>
  <c r="R140" i="22" s="1"/>
  <c r="X139" i="22"/>
  <c r="W139" i="22"/>
  <c r="V139" i="22"/>
  <c r="U139" i="22"/>
  <c r="O139" i="22"/>
  <c r="S139" i="22" s="1"/>
  <c r="X138" i="22"/>
  <c r="W138" i="22"/>
  <c r="V138" i="22"/>
  <c r="U138" i="22"/>
  <c r="O138" i="22"/>
  <c r="S138" i="22" s="1"/>
  <c r="X137" i="22"/>
  <c r="W137" i="22"/>
  <c r="V137" i="22"/>
  <c r="U137" i="22"/>
  <c r="O137" i="22"/>
  <c r="Q137" i="22" s="1"/>
  <c r="X136" i="22"/>
  <c r="W136" i="22"/>
  <c r="V136" i="22"/>
  <c r="U136" i="22"/>
  <c r="O136" i="22"/>
  <c r="R136" i="22" s="1"/>
  <c r="X135" i="22"/>
  <c r="W135" i="22"/>
  <c r="V135" i="22"/>
  <c r="U135" i="22"/>
  <c r="O135" i="22"/>
  <c r="S135" i="22" s="1"/>
  <c r="X134" i="22"/>
  <c r="W134" i="22"/>
  <c r="V134" i="22"/>
  <c r="U134" i="22"/>
  <c r="O134" i="22"/>
  <c r="S134" i="22" s="1"/>
  <c r="X133" i="22"/>
  <c r="W133" i="22"/>
  <c r="V133" i="22"/>
  <c r="U133" i="22"/>
  <c r="O133" i="22"/>
  <c r="Q133" i="22" s="1"/>
  <c r="X132" i="22"/>
  <c r="W132" i="22"/>
  <c r="V132" i="22"/>
  <c r="U132" i="22"/>
  <c r="O132" i="22"/>
  <c r="R132" i="22" s="1"/>
  <c r="X131" i="22"/>
  <c r="W131" i="22"/>
  <c r="V131" i="22"/>
  <c r="U131" i="22"/>
  <c r="O131" i="22"/>
  <c r="S131" i="22" s="1"/>
  <c r="X126" i="22"/>
  <c r="W126" i="22"/>
  <c r="V126" i="22"/>
  <c r="U126" i="22"/>
  <c r="O126" i="22"/>
  <c r="P126" i="22" s="1"/>
  <c r="X125" i="22"/>
  <c r="W125" i="22"/>
  <c r="V125" i="22"/>
  <c r="U125" i="22"/>
  <c r="O125" i="22"/>
  <c r="Q125" i="22" s="1"/>
  <c r="X124" i="22"/>
  <c r="W124" i="22"/>
  <c r="V124" i="22"/>
  <c r="U124" i="22"/>
  <c r="O124" i="22"/>
  <c r="S124" i="22" s="1"/>
  <c r="X120" i="22"/>
  <c r="W120" i="22"/>
  <c r="V120" i="22"/>
  <c r="U120" i="22"/>
  <c r="O120" i="22"/>
  <c r="S120" i="22" s="1"/>
  <c r="X119" i="22"/>
  <c r="W119" i="22"/>
  <c r="V119" i="22"/>
  <c r="U119" i="22"/>
  <c r="O119" i="22"/>
  <c r="P119" i="22" s="1"/>
  <c r="X118" i="22"/>
  <c r="W118" i="22"/>
  <c r="V118" i="22"/>
  <c r="U118" i="22"/>
  <c r="O118" i="22"/>
  <c r="Q118" i="22" s="1"/>
  <c r="X117" i="22"/>
  <c r="W117" i="22"/>
  <c r="V117" i="22"/>
  <c r="U117" i="22"/>
  <c r="O117" i="22"/>
  <c r="S117" i="22" s="1"/>
  <c r="X116" i="22"/>
  <c r="W116" i="22"/>
  <c r="V116" i="22"/>
  <c r="U116" i="22"/>
  <c r="O116" i="22"/>
  <c r="S116" i="22" s="1"/>
  <c r="X115" i="22"/>
  <c r="W115" i="22"/>
  <c r="V115" i="22"/>
  <c r="U115" i="22"/>
  <c r="O115" i="22"/>
  <c r="P115" i="22" s="1"/>
  <c r="X113" i="22"/>
  <c r="W113" i="22"/>
  <c r="V113" i="22"/>
  <c r="U113" i="22"/>
  <c r="O113" i="22"/>
  <c r="Q113" i="22" s="1"/>
  <c r="X112" i="22"/>
  <c r="W112" i="22"/>
  <c r="V112" i="22"/>
  <c r="U112" i="22"/>
  <c r="O112" i="22"/>
  <c r="S112" i="22" s="1"/>
  <c r="X111" i="22"/>
  <c r="W111" i="22"/>
  <c r="V111" i="22"/>
  <c r="U111" i="22"/>
  <c r="O111" i="22"/>
  <c r="S111" i="22" s="1"/>
  <c r="X110" i="22"/>
  <c r="W110" i="22"/>
  <c r="V110" i="22"/>
  <c r="U110" i="22"/>
  <c r="O110" i="22"/>
  <c r="P110" i="22" s="1"/>
  <c r="X109" i="22"/>
  <c r="W109" i="22"/>
  <c r="V109" i="22"/>
  <c r="U109" i="22"/>
  <c r="O109" i="22"/>
  <c r="Q109" i="22" s="1"/>
  <c r="X108" i="22"/>
  <c r="W108" i="22"/>
  <c r="V108" i="22"/>
  <c r="U108" i="22"/>
  <c r="O108" i="22"/>
  <c r="S108" i="22" s="1"/>
  <c r="X107" i="22"/>
  <c r="W107" i="22"/>
  <c r="V107" i="22"/>
  <c r="U107" i="22"/>
  <c r="O107" i="22"/>
  <c r="S107" i="22" s="1"/>
  <c r="X106" i="22"/>
  <c r="W106" i="22"/>
  <c r="V106" i="22"/>
  <c r="U106" i="22"/>
  <c r="O106" i="22"/>
  <c r="P106" i="22" s="1"/>
  <c r="X105" i="22"/>
  <c r="W105" i="22"/>
  <c r="V105" i="22"/>
  <c r="U105" i="22"/>
  <c r="O105" i="22"/>
  <c r="Q105" i="22" s="1"/>
  <c r="X104" i="22"/>
  <c r="W104" i="22"/>
  <c r="V104" i="22"/>
  <c r="U104" i="22"/>
  <c r="O104" i="22"/>
  <c r="S104" i="22" s="1"/>
  <c r="X103" i="22"/>
  <c r="W103" i="22"/>
  <c r="V103" i="22"/>
  <c r="U103" i="22"/>
  <c r="O103" i="22"/>
  <c r="S103" i="22" s="1"/>
  <c r="X98" i="22"/>
  <c r="W98" i="22"/>
  <c r="V98" i="22"/>
  <c r="U98" i="22"/>
  <c r="O98" i="22"/>
  <c r="S98" i="22" s="1"/>
  <c r="X97" i="22"/>
  <c r="W97" i="22"/>
  <c r="V97" i="22"/>
  <c r="U97" i="22"/>
  <c r="O97" i="22"/>
  <c r="Q97" i="22" s="1"/>
  <c r="X96" i="22"/>
  <c r="W96" i="22"/>
  <c r="V96" i="22"/>
  <c r="U96" i="22"/>
  <c r="O96" i="22"/>
  <c r="R96" i="22" s="1"/>
  <c r="X95" i="22"/>
  <c r="W95" i="22"/>
  <c r="V95" i="22"/>
  <c r="U95" i="22"/>
  <c r="O95" i="22"/>
  <c r="S95" i="22" s="1"/>
  <c r="X93" i="22"/>
  <c r="W93" i="22"/>
  <c r="V93" i="22"/>
  <c r="U93" i="22"/>
  <c r="O93" i="22"/>
  <c r="S93" i="22" s="1"/>
  <c r="X92" i="22"/>
  <c r="W92" i="22"/>
  <c r="V92" i="22"/>
  <c r="U92" i="22"/>
  <c r="O92" i="22"/>
  <c r="Q92" i="22" s="1"/>
  <c r="X91" i="22"/>
  <c r="W91" i="22"/>
  <c r="V91" i="22"/>
  <c r="U91" i="22"/>
  <c r="O91" i="22"/>
  <c r="R91" i="22" s="1"/>
  <c r="X89" i="22"/>
  <c r="W89" i="22"/>
  <c r="V89" i="22"/>
  <c r="U89" i="22"/>
  <c r="O89" i="22"/>
  <c r="S89" i="22" s="1"/>
  <c r="X88" i="22"/>
  <c r="W88" i="22"/>
  <c r="V88" i="22"/>
  <c r="U88" i="22"/>
  <c r="O88" i="22"/>
  <c r="S88" i="22" s="1"/>
  <c r="X87" i="22"/>
  <c r="W87" i="22"/>
  <c r="V87" i="22"/>
  <c r="U87" i="22"/>
  <c r="O87" i="22"/>
  <c r="Q87" i="22" s="1"/>
  <c r="X86" i="22"/>
  <c r="W86" i="22"/>
  <c r="V86" i="22"/>
  <c r="U86" i="22"/>
  <c r="O86" i="22"/>
  <c r="R86" i="22" s="1"/>
  <c r="X84" i="22"/>
  <c r="W84" i="22"/>
  <c r="V84" i="22"/>
  <c r="U84" i="22"/>
  <c r="O84" i="22"/>
  <c r="S84" i="22" s="1"/>
  <c r="X83" i="22"/>
  <c r="W83" i="22"/>
  <c r="V83" i="22"/>
  <c r="U83" i="22"/>
  <c r="O83" i="22"/>
  <c r="S83" i="22" s="1"/>
  <c r="X82" i="22"/>
  <c r="W82" i="22"/>
  <c r="V82" i="22"/>
  <c r="U82" i="22"/>
  <c r="O82" i="22"/>
  <c r="Q82" i="22" s="1"/>
  <c r="X81" i="22"/>
  <c r="W81" i="22"/>
  <c r="V81" i="22"/>
  <c r="U81" i="22"/>
  <c r="O81" i="22"/>
  <c r="R81" i="22" s="1"/>
  <c r="X80" i="22"/>
  <c r="W80" i="22"/>
  <c r="V80" i="22"/>
  <c r="U80" i="22"/>
  <c r="O80" i="22"/>
  <c r="S80" i="22" s="1"/>
  <c r="X79" i="22"/>
  <c r="W79" i="22"/>
  <c r="V79" i="22"/>
  <c r="U79" i="22"/>
  <c r="O79" i="22"/>
  <c r="S79" i="22" s="1"/>
  <c r="X78" i="22"/>
  <c r="W78" i="22"/>
  <c r="V78" i="22"/>
  <c r="U78" i="22"/>
  <c r="O78" i="22"/>
  <c r="Q78" i="22" s="1"/>
  <c r="X76" i="22"/>
  <c r="W76" i="22"/>
  <c r="V76" i="22"/>
  <c r="U76" i="22"/>
  <c r="O76" i="22"/>
  <c r="R76" i="22" s="1"/>
  <c r="X75" i="22"/>
  <c r="W75" i="22"/>
  <c r="V75" i="22"/>
  <c r="U75" i="22"/>
  <c r="O75" i="22"/>
  <c r="S75" i="22" s="1"/>
  <c r="X73" i="22"/>
  <c r="W73" i="22"/>
  <c r="V73" i="22"/>
  <c r="U73" i="22"/>
  <c r="O73" i="22"/>
  <c r="S73" i="22" s="1"/>
  <c r="X72" i="22"/>
  <c r="W72" i="22"/>
  <c r="V72" i="22"/>
  <c r="U72" i="22"/>
  <c r="O72" i="22"/>
  <c r="Q72" i="22" s="1"/>
  <c r="X71" i="22"/>
  <c r="W71" i="22"/>
  <c r="V71" i="22"/>
  <c r="U71" i="22"/>
  <c r="O71" i="22"/>
  <c r="R71" i="22" s="1"/>
  <c r="X70" i="22"/>
  <c r="W70" i="22"/>
  <c r="V70" i="22"/>
  <c r="U70" i="22"/>
  <c r="O70" i="22"/>
  <c r="S70" i="22" s="1"/>
  <c r="X69" i="22"/>
  <c r="W69" i="22"/>
  <c r="V69" i="22"/>
  <c r="U69" i="22"/>
  <c r="O69" i="22"/>
  <c r="S69" i="22" s="1"/>
  <c r="X68" i="22"/>
  <c r="W68" i="22"/>
  <c r="V68" i="22"/>
  <c r="U68" i="22"/>
  <c r="O68" i="22"/>
  <c r="Q68" i="22" s="1"/>
  <c r="X67" i="22"/>
  <c r="W67" i="22"/>
  <c r="V67" i="22"/>
  <c r="U67" i="22"/>
  <c r="O67" i="22"/>
  <c r="R67" i="22" s="1"/>
  <c r="X66" i="22"/>
  <c r="W66" i="22"/>
  <c r="V66" i="22"/>
  <c r="U66" i="22"/>
  <c r="O66" i="22"/>
  <c r="S66" i="22" s="1"/>
  <c r="X61" i="22"/>
  <c r="W61" i="22"/>
  <c r="V61" i="22"/>
  <c r="U61" i="22"/>
  <c r="O61" i="22"/>
  <c r="S61" i="22" s="1"/>
  <c r="X60" i="22"/>
  <c r="W60" i="22"/>
  <c r="V60" i="22"/>
  <c r="U60" i="22"/>
  <c r="O60" i="22"/>
  <c r="Q60" i="22" s="1"/>
  <c r="X57" i="22"/>
  <c r="W57" i="22"/>
  <c r="V57" i="22"/>
  <c r="U57" i="22"/>
  <c r="O57" i="22"/>
  <c r="R57" i="22" s="1"/>
  <c r="X56" i="22"/>
  <c r="W56" i="22"/>
  <c r="V56" i="22"/>
  <c r="U56" i="22"/>
  <c r="O56" i="22"/>
  <c r="S56" i="22" s="1"/>
  <c r="X55" i="22"/>
  <c r="W55" i="22"/>
  <c r="V55" i="22"/>
  <c r="U55" i="22"/>
  <c r="O55" i="22"/>
  <c r="S55" i="22" s="1"/>
  <c r="X54" i="22"/>
  <c r="W54" i="22"/>
  <c r="V54" i="22"/>
  <c r="U54" i="22"/>
  <c r="O54" i="22"/>
  <c r="Q54" i="22" s="1"/>
  <c r="X53" i="22"/>
  <c r="W53" i="22"/>
  <c r="V53" i="22"/>
  <c r="U53" i="22"/>
  <c r="O53" i="22"/>
  <c r="R53" i="22" s="1"/>
  <c r="X52" i="22"/>
  <c r="W52" i="22"/>
  <c r="V52" i="22"/>
  <c r="U52" i="22"/>
  <c r="O52" i="22"/>
  <c r="S52" i="22" s="1"/>
  <c r="X51" i="22"/>
  <c r="W51" i="22"/>
  <c r="V51" i="22"/>
  <c r="U51" i="22"/>
  <c r="O51" i="22"/>
  <c r="S51" i="22" s="1"/>
  <c r="X49" i="22"/>
  <c r="W49" i="22"/>
  <c r="V49" i="22"/>
  <c r="U49" i="22"/>
  <c r="O49" i="22"/>
  <c r="Q49" i="22" s="1"/>
  <c r="X47" i="22"/>
  <c r="W47" i="22"/>
  <c r="V47" i="22"/>
  <c r="U47" i="22"/>
  <c r="O47" i="22"/>
  <c r="R47" i="22" s="1"/>
  <c r="X46" i="22"/>
  <c r="W46" i="22"/>
  <c r="V46" i="22"/>
  <c r="U46" i="22"/>
  <c r="O46" i="22"/>
  <c r="S46" i="22" s="1"/>
  <c r="X45" i="22"/>
  <c r="W45" i="22"/>
  <c r="V45" i="22"/>
  <c r="U45" i="22"/>
  <c r="O45" i="22"/>
  <c r="S45" i="22" s="1"/>
  <c r="X44" i="22"/>
  <c r="W44" i="22"/>
  <c r="V44" i="22"/>
  <c r="U44" i="22"/>
  <c r="O44" i="22"/>
  <c r="Q44" i="22" s="1"/>
  <c r="X43" i="22"/>
  <c r="W43" i="22"/>
  <c r="V43" i="22"/>
  <c r="U43" i="22"/>
  <c r="O43" i="22"/>
  <c r="R43" i="22" s="1"/>
  <c r="X42" i="22"/>
  <c r="W42" i="22"/>
  <c r="V42" i="22"/>
  <c r="U42" i="22"/>
  <c r="O42" i="22"/>
  <c r="S42" i="22" s="1"/>
  <c r="X41" i="22"/>
  <c r="W41" i="22"/>
  <c r="V41" i="22"/>
  <c r="U41" i="22"/>
  <c r="O41" i="22"/>
  <c r="S41" i="22" s="1"/>
  <c r="O18" i="22"/>
  <c r="S18" i="22" s="1"/>
  <c r="O19" i="22"/>
  <c r="P19" i="22" s="1"/>
  <c r="O20" i="22"/>
  <c r="P20" i="22" s="1"/>
  <c r="O21" i="22"/>
  <c r="Q21" i="22" s="1"/>
  <c r="O22" i="22"/>
  <c r="Q22" i="22" s="1"/>
  <c r="O23" i="22"/>
  <c r="P23" i="22" s="1"/>
  <c r="O24" i="22"/>
  <c r="P24" i="22" s="1"/>
  <c r="O25" i="22"/>
  <c r="Q25" i="22" s="1"/>
  <c r="O26" i="22"/>
  <c r="S26" i="22" s="1"/>
  <c r="O27" i="22"/>
  <c r="P27" i="22" s="1"/>
  <c r="O28" i="22"/>
  <c r="P28" i="22" s="1"/>
  <c r="O29" i="22"/>
  <c r="P29" i="22" s="1"/>
  <c r="O30" i="22"/>
  <c r="P30" i="22" s="1"/>
  <c r="O31" i="22"/>
  <c r="P31" i="22" s="1"/>
  <c r="O32" i="22"/>
  <c r="P32" i="22" s="1"/>
  <c r="O33" i="22"/>
  <c r="Q33" i="22" s="1"/>
  <c r="O34" i="22"/>
  <c r="Q34" i="22" s="1"/>
  <c r="O35" i="22"/>
  <c r="P35" i="22" s="1"/>
  <c r="O36" i="22"/>
  <c r="P36" i="22" s="1"/>
  <c r="U18" i="22"/>
  <c r="V18" i="22"/>
  <c r="W18" i="22"/>
  <c r="X18" i="22"/>
  <c r="U19" i="22"/>
  <c r="V19" i="22"/>
  <c r="W19" i="22"/>
  <c r="X19" i="22"/>
  <c r="U20" i="22"/>
  <c r="V20" i="22"/>
  <c r="W20" i="22"/>
  <c r="X20" i="22"/>
  <c r="R21" i="22"/>
  <c r="U21" i="22"/>
  <c r="V21" i="22"/>
  <c r="W21" i="22"/>
  <c r="X21" i="22"/>
  <c r="U22" i="22"/>
  <c r="V22" i="22"/>
  <c r="W22" i="22"/>
  <c r="X22" i="22"/>
  <c r="U23" i="22"/>
  <c r="V23" i="22"/>
  <c r="W23" i="22"/>
  <c r="X23" i="22"/>
  <c r="U24" i="22"/>
  <c r="V24" i="22"/>
  <c r="W24" i="22"/>
  <c r="X24" i="22"/>
  <c r="U25" i="22"/>
  <c r="V25" i="22"/>
  <c r="W25" i="22"/>
  <c r="X25" i="22"/>
  <c r="U26" i="22"/>
  <c r="V26" i="22"/>
  <c r="W26" i="22"/>
  <c r="X26" i="22"/>
  <c r="U27" i="22"/>
  <c r="V27" i="22"/>
  <c r="W27" i="22"/>
  <c r="X27" i="22"/>
  <c r="U28" i="22"/>
  <c r="V28" i="22"/>
  <c r="W28" i="22"/>
  <c r="X28" i="22"/>
  <c r="U29" i="22"/>
  <c r="V29" i="22"/>
  <c r="W29" i="22"/>
  <c r="X29" i="22"/>
  <c r="U30" i="22"/>
  <c r="V30" i="22"/>
  <c r="W30" i="22"/>
  <c r="X30" i="22"/>
  <c r="U31" i="22"/>
  <c r="V31" i="22"/>
  <c r="W31" i="22"/>
  <c r="X31" i="22"/>
  <c r="U32" i="22"/>
  <c r="V32" i="22"/>
  <c r="W32" i="22"/>
  <c r="X32" i="22"/>
  <c r="U33" i="22"/>
  <c r="V33" i="22"/>
  <c r="W33" i="22"/>
  <c r="X33" i="22"/>
  <c r="U34" i="22"/>
  <c r="V34" i="22"/>
  <c r="W34" i="22"/>
  <c r="X34" i="22"/>
  <c r="U35" i="22"/>
  <c r="V35" i="22"/>
  <c r="W35" i="22"/>
  <c r="X35" i="22"/>
  <c r="U36" i="22"/>
  <c r="V36" i="22"/>
  <c r="W36" i="22"/>
  <c r="X36" i="22"/>
  <c r="V17" i="22"/>
  <c r="W17" i="22"/>
  <c r="X17" i="22"/>
  <c r="U17" i="22"/>
  <c r="O17" i="22"/>
  <c r="S17" i="22" s="1"/>
  <c r="L318" i="22"/>
  <c r="L317" i="22"/>
  <c r="L316" i="22"/>
  <c r="L315" i="22"/>
  <c r="L314" i="22"/>
  <c r="L313" i="22"/>
  <c r="L312" i="22"/>
  <c r="L311" i="22"/>
  <c r="L310" i="22"/>
  <c r="L309" i="22"/>
  <c r="L308" i="22"/>
  <c r="L307" i="22"/>
  <c r="L306" i="22"/>
  <c r="L305" i="22"/>
  <c r="L304" i="22"/>
  <c r="L303" i="22"/>
  <c r="L302" i="22"/>
  <c r="L301" i="22"/>
  <c r="L296" i="22"/>
  <c r="L295" i="22"/>
  <c r="L294" i="22"/>
  <c r="L293" i="22"/>
  <c r="L292" i="22"/>
  <c r="L291" i="22"/>
  <c r="L290" i="22"/>
  <c r="L289" i="22"/>
  <c r="L288" i="22"/>
  <c r="L287" i="22"/>
  <c r="L286" i="22"/>
  <c r="L285" i="22"/>
  <c r="L280" i="22"/>
  <c r="L279" i="22"/>
  <c r="L278" i="22"/>
  <c r="L277" i="22"/>
  <c r="L276" i="22"/>
  <c r="L275" i="22"/>
  <c r="L274" i="22"/>
  <c r="L273" i="22"/>
  <c r="L272" i="22"/>
  <c r="L271" i="22"/>
  <c r="L270" i="22"/>
  <c r="L269" i="22"/>
  <c r="L268" i="22"/>
  <c r="L267" i="22"/>
  <c r="L266" i="22"/>
  <c r="L261" i="22"/>
  <c r="L260" i="22"/>
  <c r="L259" i="22"/>
  <c r="L258" i="22"/>
  <c r="L257" i="22"/>
  <c r="L256" i="22"/>
  <c r="L255" i="22"/>
  <c r="L254" i="22"/>
  <c r="L253" i="22"/>
  <c r="L252" i="22"/>
  <c r="L251" i="22"/>
  <c r="L250" i="22"/>
  <c r="L249" i="22"/>
  <c r="L248" i="22"/>
  <c r="L247" i="22"/>
  <c r="L246" i="22"/>
  <c r="L245" i="22"/>
  <c r="L244" i="22"/>
  <c r="L243" i="22"/>
  <c r="L242" i="22"/>
  <c r="L241" i="22"/>
  <c r="L240" i="22"/>
  <c r="L235" i="22"/>
  <c r="L234" i="22"/>
  <c r="L233" i="22"/>
  <c r="L232" i="22"/>
  <c r="L231" i="22"/>
  <c r="L230" i="22"/>
  <c r="L229" i="22"/>
  <c r="L228" i="22"/>
  <c r="L227" i="22"/>
  <c r="L226" i="22"/>
  <c r="L225" i="22"/>
  <c r="L224" i="22"/>
  <c r="L223" i="22"/>
  <c r="L222" i="22"/>
  <c r="L221" i="22"/>
  <c r="L220" i="22"/>
  <c r="L219" i="22"/>
  <c r="L218" i="22"/>
  <c r="L217" i="22"/>
  <c r="L216" i="22"/>
  <c r="L215" i="22"/>
  <c r="L214" i="22"/>
  <c r="L213" i="22"/>
  <c r="L212" i="22"/>
  <c r="L211" i="22"/>
  <c r="L210" i="22"/>
  <c r="L209" i="22"/>
  <c r="L208" i="22"/>
  <c r="L207" i="22"/>
  <c r="L206" i="22"/>
  <c r="L205" i="22"/>
  <c r="L204" i="22"/>
  <c r="L203" i="22"/>
  <c r="L202" i="22"/>
  <c r="L201" i="22"/>
  <c r="L200" i="22"/>
  <c r="L199" i="22"/>
  <c r="L198" i="22"/>
  <c r="L193" i="22"/>
  <c r="L192" i="22"/>
  <c r="L191" i="22"/>
  <c r="L188" i="22"/>
  <c r="L187" i="22"/>
  <c r="L186" i="22"/>
  <c r="L185" i="22"/>
  <c r="L183" i="22"/>
  <c r="L182" i="22"/>
  <c r="L181" i="22"/>
  <c r="L180" i="22"/>
  <c r="L179" i="22"/>
  <c r="L178" i="22"/>
  <c r="L176" i="22"/>
  <c r="L175" i="22"/>
  <c r="L173" i="22"/>
  <c r="L172" i="22"/>
  <c r="L171" i="22"/>
  <c r="L170" i="22"/>
  <c r="L169" i="22"/>
  <c r="L168" i="22"/>
  <c r="L167" i="22"/>
  <c r="L166" i="22"/>
  <c r="L165" i="22"/>
  <c r="L164" i="22"/>
  <c r="L163" i="22"/>
  <c r="L162" i="22"/>
  <c r="L161" i="22"/>
  <c r="L160" i="22"/>
  <c r="L159" i="22"/>
  <c r="L154" i="22"/>
  <c r="L153" i="22"/>
  <c r="L152" i="22"/>
  <c r="L151" i="22"/>
  <c r="L150" i="22"/>
  <c r="L149" i="22"/>
  <c r="L148" i="22"/>
  <c r="L147" i="22"/>
  <c r="L146" i="22"/>
  <c r="L145" i="22"/>
  <c r="L144" i="22"/>
  <c r="L143" i="22"/>
  <c r="L142" i="22"/>
  <c r="L141" i="22"/>
  <c r="L140" i="22"/>
  <c r="L139" i="22"/>
  <c r="L138" i="22"/>
  <c r="L137" i="22"/>
  <c r="L136" i="22"/>
  <c r="L135" i="22"/>
  <c r="L134" i="22"/>
  <c r="L133" i="22"/>
  <c r="L132" i="22"/>
  <c r="L131" i="22"/>
  <c r="L126" i="22"/>
  <c r="L125" i="22"/>
  <c r="L124" i="22"/>
  <c r="L120" i="22"/>
  <c r="L119" i="22"/>
  <c r="L118" i="22"/>
  <c r="L117" i="22"/>
  <c r="L116" i="22"/>
  <c r="L115" i="22"/>
  <c r="L113" i="22"/>
  <c r="L112" i="22"/>
  <c r="L111" i="22"/>
  <c r="L110" i="22"/>
  <c r="L109" i="22"/>
  <c r="L108" i="22"/>
  <c r="L107" i="22"/>
  <c r="L106" i="22"/>
  <c r="L105" i="22"/>
  <c r="L104" i="22"/>
  <c r="L103" i="22"/>
  <c r="L98" i="22"/>
  <c r="L97" i="22"/>
  <c r="L96" i="22"/>
  <c r="L95" i="22"/>
  <c r="L93" i="22"/>
  <c r="L92" i="22"/>
  <c r="L91" i="22"/>
  <c r="L89" i="22"/>
  <c r="L88" i="22"/>
  <c r="L87" i="22"/>
  <c r="L86" i="22"/>
  <c r="L84" i="22"/>
  <c r="L83" i="22"/>
  <c r="L82" i="22"/>
  <c r="L81" i="22"/>
  <c r="L80" i="22"/>
  <c r="L79" i="22"/>
  <c r="L78" i="22"/>
  <c r="L76" i="22"/>
  <c r="L75" i="22"/>
  <c r="L73" i="22"/>
  <c r="L72" i="22"/>
  <c r="L71" i="22"/>
  <c r="L70" i="22"/>
  <c r="L69" i="22"/>
  <c r="L68" i="22"/>
  <c r="L67" i="22"/>
  <c r="L66" i="22"/>
  <c r="L61" i="22"/>
  <c r="L60" i="22"/>
  <c r="L57" i="22"/>
  <c r="L56" i="22"/>
  <c r="L55" i="22"/>
  <c r="L54" i="22"/>
  <c r="L53" i="22"/>
  <c r="L52" i="22"/>
  <c r="L51" i="22"/>
  <c r="L49" i="22"/>
  <c r="L47" i="22"/>
  <c r="L46" i="22"/>
  <c r="L45" i="22"/>
  <c r="L44" i="22"/>
  <c r="L43" i="22"/>
  <c r="L42" i="22"/>
  <c r="L41" i="22"/>
  <c r="L36" i="22"/>
  <c r="L35" i="22"/>
  <c r="L34" i="22"/>
  <c r="L33" i="22"/>
  <c r="L32" i="22"/>
  <c r="L31" i="22"/>
  <c r="L30" i="22"/>
  <c r="L29" i="22"/>
  <c r="L28" i="22"/>
  <c r="L27" i="22"/>
  <c r="L26" i="22"/>
  <c r="L25" i="22"/>
  <c r="L24" i="22"/>
  <c r="L23" i="22"/>
  <c r="L22" i="22"/>
  <c r="L21" i="22"/>
  <c r="L20" i="22"/>
  <c r="L19" i="22"/>
  <c r="L18" i="22"/>
  <c r="L17" i="22"/>
  <c r="M324" i="19"/>
  <c r="M323" i="19"/>
  <c r="M322" i="19"/>
  <c r="M321" i="19"/>
  <c r="M320" i="19"/>
  <c r="M319" i="19"/>
  <c r="M318" i="19"/>
  <c r="M317" i="19"/>
  <c r="M316" i="19"/>
  <c r="M315" i="19"/>
  <c r="M314" i="19"/>
  <c r="M309" i="19"/>
  <c r="M308" i="19"/>
  <c r="M306" i="19"/>
  <c r="M305" i="19"/>
  <c r="M304" i="19"/>
  <c r="M303" i="19"/>
  <c r="M302" i="19"/>
  <c r="M301" i="19"/>
  <c r="M300" i="19"/>
  <c r="M299" i="19"/>
  <c r="M298" i="19"/>
  <c r="M294" i="19"/>
  <c r="M293" i="19"/>
  <c r="M292" i="19"/>
  <c r="M291" i="19"/>
  <c r="M290" i="19"/>
  <c r="M289" i="19"/>
  <c r="M288" i="19"/>
  <c r="M286" i="19"/>
  <c r="M285" i="19"/>
  <c r="M284" i="19"/>
  <c r="M283" i="19"/>
  <c r="M282" i="19"/>
  <c r="M281" i="19"/>
  <c r="M277" i="19"/>
  <c r="M276" i="19"/>
  <c r="M275" i="19"/>
  <c r="M274" i="19"/>
  <c r="M273" i="19"/>
  <c r="M272" i="19"/>
  <c r="M271" i="19"/>
  <c r="M270" i="19"/>
  <c r="M269" i="19"/>
  <c r="M268" i="19"/>
  <c r="M267" i="19"/>
  <c r="M266" i="19"/>
  <c r="M265" i="19"/>
  <c r="M264" i="19"/>
  <c r="M262" i="19"/>
  <c r="M261" i="19"/>
  <c r="M256" i="19"/>
  <c r="M255" i="19"/>
  <c r="M254" i="19"/>
  <c r="M253" i="19"/>
  <c r="M252" i="19"/>
  <c r="M251" i="19"/>
  <c r="M250" i="19"/>
  <c r="M249" i="19"/>
  <c r="M248" i="19"/>
  <c r="M247" i="19"/>
  <c r="M246" i="19"/>
  <c r="M245" i="19"/>
  <c r="M244" i="19"/>
  <c r="M243" i="19"/>
  <c r="M242" i="19"/>
  <c r="M241" i="19"/>
  <c r="M240" i="19"/>
  <c r="M239" i="19"/>
  <c r="M238" i="19"/>
  <c r="M237" i="19"/>
  <c r="M233" i="19"/>
  <c r="M232" i="19"/>
  <c r="M231" i="19"/>
  <c r="M230" i="19"/>
  <c r="M229" i="19"/>
  <c r="M228" i="19"/>
  <c r="M227" i="19"/>
  <c r="M226" i="19"/>
  <c r="M225" i="19"/>
  <c r="M223" i="19"/>
  <c r="M222" i="19"/>
  <c r="M221" i="19"/>
  <c r="M220" i="19"/>
  <c r="M200" i="19"/>
  <c r="M199" i="19"/>
  <c r="M195" i="19"/>
  <c r="M194" i="19"/>
  <c r="M193" i="19"/>
  <c r="M192" i="19"/>
  <c r="M191" i="19"/>
  <c r="M190" i="19"/>
  <c r="M189" i="19"/>
  <c r="M188" i="19"/>
  <c r="M187" i="19"/>
  <c r="M186" i="19"/>
  <c r="M185" i="19"/>
  <c r="M182" i="19"/>
  <c r="M178" i="19"/>
  <c r="M176" i="19"/>
  <c r="M175" i="19"/>
  <c r="M174" i="19"/>
  <c r="M173" i="19"/>
  <c r="M172" i="19"/>
  <c r="M171" i="19"/>
  <c r="M170" i="19"/>
  <c r="M169" i="19"/>
  <c r="M168" i="19"/>
  <c r="M167" i="19"/>
  <c r="M166" i="19"/>
  <c r="M165" i="19"/>
  <c r="M164" i="19"/>
  <c r="M160" i="19"/>
  <c r="M158" i="19"/>
  <c r="M157" i="19"/>
  <c r="M156" i="19"/>
  <c r="M155" i="19"/>
  <c r="M154" i="19"/>
  <c r="M153" i="19"/>
  <c r="M152" i="19"/>
  <c r="M151" i="19"/>
  <c r="M150" i="19"/>
  <c r="M149" i="19"/>
  <c r="M148" i="19"/>
  <c r="M144" i="19"/>
  <c r="M143" i="19"/>
  <c r="M142" i="19"/>
  <c r="M141" i="19"/>
  <c r="M140" i="19"/>
  <c r="M139" i="19"/>
  <c r="M138" i="19"/>
  <c r="M137" i="19"/>
  <c r="M136" i="19"/>
  <c r="M135" i="19"/>
  <c r="M134" i="19"/>
  <c r="M133" i="19"/>
  <c r="M132" i="19"/>
  <c r="M131" i="19"/>
  <c r="M108" i="19"/>
  <c r="M107" i="19"/>
  <c r="M105" i="19"/>
  <c r="M104" i="19"/>
  <c r="M103" i="19"/>
  <c r="M102" i="19"/>
  <c r="M101" i="19"/>
  <c r="M100" i="19"/>
  <c r="M99" i="19"/>
  <c r="M98" i="19"/>
  <c r="M97" i="19"/>
  <c r="M96" i="19"/>
  <c r="M91" i="19"/>
  <c r="M90" i="19"/>
  <c r="M89" i="19"/>
  <c r="M88" i="19"/>
  <c r="M87" i="19"/>
  <c r="M86" i="19"/>
  <c r="M85" i="19"/>
  <c r="M84" i="19"/>
  <c r="M83" i="19"/>
  <c r="M82" i="19"/>
  <c r="M81" i="19"/>
  <c r="M77" i="19"/>
  <c r="M76" i="19"/>
  <c r="M75" i="19"/>
  <c r="M73" i="19"/>
  <c r="M72" i="19"/>
  <c r="M71" i="19"/>
  <c r="M70" i="19"/>
  <c r="M69" i="19"/>
  <c r="M68" i="19"/>
  <c r="M67" i="19"/>
  <c r="M66" i="19"/>
  <c r="M62" i="19"/>
  <c r="M61" i="19"/>
  <c r="M60" i="19"/>
  <c r="M59" i="19"/>
  <c r="M58" i="19"/>
  <c r="M57" i="19"/>
  <c r="M56" i="19"/>
  <c r="M54" i="19"/>
  <c r="M53" i="19"/>
  <c r="M52" i="19"/>
  <c r="M51" i="19"/>
  <c r="M47" i="19"/>
  <c r="M46" i="19"/>
  <c r="M45" i="19"/>
  <c r="M44" i="19"/>
  <c r="M43" i="19"/>
  <c r="M41" i="19"/>
  <c r="M40" i="19"/>
  <c r="M39" i="19"/>
  <c r="M38" i="19"/>
  <c r="M37" i="19"/>
  <c r="M33" i="19"/>
  <c r="M31" i="19"/>
  <c r="M30" i="19"/>
  <c r="M29" i="19"/>
  <c r="M28" i="19"/>
  <c r="M27" i="19"/>
  <c r="M26" i="19"/>
  <c r="M25" i="19"/>
  <c r="M24" i="19"/>
  <c r="S19" i="28" l="1"/>
  <c r="S7" i="28"/>
  <c r="P240" i="22"/>
  <c r="P311" i="22"/>
  <c r="V236" i="22"/>
  <c r="W236" i="22"/>
  <c r="U236" i="22"/>
  <c r="Q171" i="22"/>
  <c r="P294" i="22"/>
  <c r="P234" i="22"/>
  <c r="Q240" i="22"/>
  <c r="Q200" i="22"/>
  <c r="P173" i="22"/>
  <c r="P257" i="22"/>
  <c r="R20" i="22"/>
  <c r="R30" i="22"/>
  <c r="P98" i="22"/>
  <c r="P118" i="22"/>
  <c r="P124" i="22"/>
  <c r="R19" i="22"/>
  <c r="R22" i="22"/>
  <c r="Q18" i="22"/>
  <c r="Q30" i="22"/>
  <c r="P18" i="22"/>
  <c r="P81" i="22"/>
  <c r="S34" i="22"/>
  <c r="P26" i="22"/>
  <c r="Q26" i="22"/>
  <c r="P69" i="22"/>
  <c r="P55" i="22"/>
  <c r="X262" i="22"/>
  <c r="S36" i="22"/>
  <c r="S28" i="22"/>
  <c r="S24" i="22"/>
  <c r="P216" i="19"/>
  <c r="P212" i="19"/>
  <c r="Q213" i="19"/>
  <c r="R216" i="19"/>
  <c r="R214" i="19"/>
  <c r="R213" i="19"/>
  <c r="R212" i="19"/>
  <c r="S206" i="19"/>
  <c r="S216" i="19"/>
  <c r="S213" i="19"/>
  <c r="S212" i="19"/>
  <c r="P203" i="19"/>
  <c r="S203" i="19"/>
  <c r="S207" i="19"/>
  <c r="R204" i="19"/>
  <c r="R203" i="19"/>
  <c r="R202" i="19"/>
  <c r="P88" i="22"/>
  <c r="P104" i="22"/>
  <c r="P159" i="22"/>
  <c r="P210" i="22"/>
  <c r="Q220" i="22"/>
  <c r="P303" i="22"/>
  <c r="P143" i="22"/>
  <c r="P146" i="22"/>
  <c r="P249" i="22"/>
  <c r="P252" i="22"/>
  <c r="Q255" i="22"/>
  <c r="P291" i="22"/>
  <c r="S210" i="19"/>
  <c r="S205" i="19"/>
  <c r="S202" i="19"/>
  <c r="P46" i="22"/>
  <c r="P57" i="22"/>
  <c r="P79" i="22"/>
  <c r="P109" i="22"/>
  <c r="P112" i="22"/>
  <c r="P302" i="22"/>
  <c r="P315" i="22"/>
  <c r="P318" i="22"/>
  <c r="T13" i="28"/>
  <c r="T9" i="28"/>
  <c r="P201" i="19"/>
  <c r="Q46" i="22"/>
  <c r="S126" i="22"/>
  <c r="P147" i="22"/>
  <c r="P172" i="22"/>
  <c r="Q191" i="22"/>
  <c r="Q216" i="22"/>
  <c r="P271" i="22"/>
  <c r="P274" i="22"/>
  <c r="R201" i="19"/>
  <c r="Q207" i="19"/>
  <c r="T21" i="28"/>
  <c r="T17" i="28"/>
  <c r="S11" i="28"/>
  <c r="S23" i="28"/>
  <c r="S15" i="28"/>
  <c r="T5" i="28"/>
  <c r="U99" i="22"/>
  <c r="V127" i="22"/>
  <c r="P17" i="22"/>
  <c r="R33" i="22"/>
  <c r="S22" i="22"/>
  <c r="P135" i="22"/>
  <c r="P138" i="22"/>
  <c r="Q185" i="22"/>
  <c r="P193" i="22"/>
  <c r="Q225" i="22"/>
  <c r="X319" i="22"/>
  <c r="R34" i="22"/>
  <c r="Q29" i="22"/>
  <c r="W62" i="22"/>
  <c r="P45" i="22"/>
  <c r="P71" i="22"/>
  <c r="P91" i="22"/>
  <c r="P105" i="22"/>
  <c r="P108" i="22"/>
  <c r="P113" i="22"/>
  <c r="P117" i="22"/>
  <c r="P125" i="22"/>
  <c r="P131" i="22"/>
  <c r="P164" i="22"/>
  <c r="Q167" i="22"/>
  <c r="Q172" i="22"/>
  <c r="Q180" i="22"/>
  <c r="P202" i="22"/>
  <c r="P209" i="22"/>
  <c r="P225" i="22"/>
  <c r="P248" i="22"/>
  <c r="P259" i="22"/>
  <c r="P266" i="22"/>
  <c r="X281" i="22"/>
  <c r="P279" i="22"/>
  <c r="V297" i="22"/>
  <c r="P286" i="22"/>
  <c r="W99" i="22"/>
  <c r="W262" i="22"/>
  <c r="U297" i="22"/>
  <c r="Q70" i="22"/>
  <c r="Q89" i="22"/>
  <c r="R175" i="22"/>
  <c r="Q181" i="22"/>
  <c r="R204" i="22"/>
  <c r="P226" i="22"/>
  <c r="P241" i="22"/>
  <c r="P244" i="22"/>
  <c r="V262" i="22"/>
  <c r="Q247" i="22"/>
  <c r="Q256" i="22"/>
  <c r="V281" i="22"/>
  <c r="P267" i="22"/>
  <c r="P270" i="22"/>
  <c r="P275" i="22"/>
  <c r="P278" i="22"/>
  <c r="X297" i="22"/>
  <c r="P287" i="22"/>
  <c r="P290" i="22"/>
  <c r="P295" i="22"/>
  <c r="V319" i="22"/>
  <c r="U262" i="22"/>
  <c r="W281" i="22"/>
  <c r="W319" i="22"/>
  <c r="R36" i="22"/>
  <c r="R28" i="22"/>
  <c r="V62" i="22"/>
  <c r="P53" i="22"/>
  <c r="Q55" i="22"/>
  <c r="P70" i="22"/>
  <c r="P76" i="22"/>
  <c r="Q79" i="22"/>
  <c r="P89" i="22"/>
  <c r="P96" i="22"/>
  <c r="Q98" i="22"/>
  <c r="P139" i="22"/>
  <c r="P151" i="22"/>
  <c r="P154" i="22"/>
  <c r="V194" i="22"/>
  <c r="P160" i="22"/>
  <c r="P169" i="22"/>
  <c r="R171" i="22"/>
  <c r="R172" i="22"/>
  <c r="Q175" i="22"/>
  <c r="P181" i="22"/>
  <c r="P192" i="22"/>
  <c r="Q204" i="22"/>
  <c r="Q209" i="22"/>
  <c r="P218" i="22"/>
  <c r="R220" i="22"/>
  <c r="Q232" i="22"/>
  <c r="Q248" i="22"/>
  <c r="P256" i="22"/>
  <c r="U281" i="22"/>
  <c r="W297" i="22"/>
  <c r="U319" i="22"/>
  <c r="P307" i="22"/>
  <c r="P310" i="22"/>
  <c r="P210" i="19"/>
  <c r="R208" i="19"/>
  <c r="R207" i="19"/>
  <c r="P205" i="19"/>
  <c r="Q210" i="19"/>
  <c r="S208" i="19"/>
  <c r="Q205" i="19"/>
  <c r="Q201" i="19"/>
  <c r="S214" i="19"/>
  <c r="R211" i="19"/>
  <c r="R206" i="19"/>
  <c r="S211" i="19"/>
  <c r="P214" i="19"/>
  <c r="P211" i="19"/>
  <c r="P208" i="19"/>
  <c r="P206" i="19"/>
  <c r="P204" i="19"/>
  <c r="P202" i="19"/>
  <c r="S204" i="19"/>
  <c r="S3" i="28"/>
  <c r="T20" i="28"/>
  <c r="T16" i="28"/>
  <c r="T12" i="28"/>
  <c r="T8" i="28"/>
  <c r="T4" i="28"/>
  <c r="S21" i="28"/>
  <c r="S17" i="28"/>
  <c r="S13" i="28"/>
  <c r="S9" i="28"/>
  <c r="S5" i="28"/>
  <c r="T22" i="28"/>
  <c r="T18" i="28"/>
  <c r="T14" i="28"/>
  <c r="T10" i="28"/>
  <c r="T6" i="28"/>
  <c r="T23" i="28"/>
  <c r="T19" i="28"/>
  <c r="T15" i="28"/>
  <c r="T11" i="28"/>
  <c r="T7" i="28"/>
  <c r="T3" i="28"/>
  <c r="S22" i="28"/>
  <c r="S20" i="28"/>
  <c r="S18" i="28"/>
  <c r="S16" i="28"/>
  <c r="S14" i="28"/>
  <c r="S12" i="28"/>
  <c r="S10" i="28"/>
  <c r="S8" i="28"/>
  <c r="S6" i="28"/>
  <c r="S4" i="28"/>
  <c r="U127" i="22"/>
  <c r="R35" i="22"/>
  <c r="S32" i="22"/>
  <c r="R27" i="22"/>
  <c r="R24" i="22"/>
  <c r="P43" i="22"/>
  <c r="X62" i="22"/>
  <c r="Q45" i="22"/>
  <c r="P56" i="22"/>
  <c r="V99" i="22"/>
  <c r="P67" i="22"/>
  <c r="X99" i="22"/>
  <c r="Q69" i="22"/>
  <c r="P80" i="22"/>
  <c r="P86" i="22"/>
  <c r="Q88" i="22"/>
  <c r="Q103" i="22"/>
  <c r="W127" i="22"/>
  <c r="Q104" i="22"/>
  <c r="Q111" i="22"/>
  <c r="Q112" i="22"/>
  <c r="Q120" i="22"/>
  <c r="Q124" i="22"/>
  <c r="Q131" i="22"/>
  <c r="W155" i="22"/>
  <c r="P134" i="22"/>
  <c r="P136" i="22"/>
  <c r="Q138" i="22"/>
  <c r="Q139" i="22"/>
  <c r="P142" i="22"/>
  <c r="P144" i="22"/>
  <c r="Q146" i="22"/>
  <c r="Q147" i="22"/>
  <c r="P150" i="22"/>
  <c r="P152" i="22"/>
  <c r="Q154" i="22"/>
  <c r="Q159" i="22"/>
  <c r="W194" i="22"/>
  <c r="Q160" i="22"/>
  <c r="P163" i="22"/>
  <c r="P165" i="22"/>
  <c r="R167" i="22"/>
  <c r="P182" i="22"/>
  <c r="R185" i="22"/>
  <c r="Q192" i="22"/>
  <c r="P201" i="22"/>
  <c r="Q208" i="22"/>
  <c r="Q212" i="22"/>
  <c r="P217" i="22"/>
  <c r="Q224" i="22"/>
  <c r="Q228" i="22"/>
  <c r="P233" i="22"/>
  <c r="R240" i="22"/>
  <c r="P245" i="22"/>
  <c r="R247" i="22"/>
  <c r="R248" i="22"/>
  <c r="P253" i="22"/>
  <c r="R255" i="22"/>
  <c r="R256" i="22"/>
  <c r="P260" i="22"/>
  <c r="Q266" i="22"/>
  <c r="Q273" i="22"/>
  <c r="Q274" i="22"/>
  <c r="Q285" i="22"/>
  <c r="Q286" i="22"/>
  <c r="Q293" i="22"/>
  <c r="Q294" i="22"/>
  <c r="Q302" i="22"/>
  <c r="Q303" i="22"/>
  <c r="P306" i="22"/>
  <c r="P308" i="22"/>
  <c r="Q310" i="22"/>
  <c r="Q311" i="22"/>
  <c r="P314" i="22"/>
  <c r="P316" i="22"/>
  <c r="Q318" i="22"/>
  <c r="U37" i="22"/>
  <c r="R31" i="22"/>
  <c r="U62" i="22"/>
  <c r="V155" i="22"/>
  <c r="U194" i="22"/>
  <c r="R32" i="22"/>
  <c r="R23" i="22"/>
  <c r="S20" i="22"/>
  <c r="P47" i="22"/>
  <c r="Q56" i="22"/>
  <c r="Q80" i="22"/>
  <c r="R103" i="22"/>
  <c r="X127" i="22"/>
  <c r="R104" i="22"/>
  <c r="R111" i="22"/>
  <c r="R112" i="22"/>
  <c r="R120" i="22"/>
  <c r="R124" i="22"/>
  <c r="U155" i="22"/>
  <c r="X155" i="22"/>
  <c r="R138" i="22"/>
  <c r="R146" i="22"/>
  <c r="R154" i="22"/>
  <c r="R159" i="22"/>
  <c r="X194" i="22"/>
  <c r="Q201" i="22"/>
  <c r="R212" i="22"/>
  <c r="Q217" i="22"/>
  <c r="R228" i="22"/>
  <c r="Q233" i="22"/>
  <c r="R266" i="22"/>
  <c r="R273" i="22"/>
  <c r="R274" i="22"/>
  <c r="R285" i="22"/>
  <c r="R286" i="22"/>
  <c r="R293" i="22"/>
  <c r="R294" i="22"/>
  <c r="R302" i="22"/>
  <c r="R310" i="22"/>
  <c r="R318" i="22"/>
  <c r="W37" i="22"/>
  <c r="V37" i="22"/>
  <c r="X37" i="22"/>
  <c r="P25" i="22"/>
  <c r="R51" i="22"/>
  <c r="R73" i="22"/>
  <c r="R93" i="22"/>
  <c r="R176" i="22"/>
  <c r="R186" i="22"/>
  <c r="R205" i="22"/>
  <c r="R221" i="22"/>
  <c r="R17" i="22"/>
  <c r="P34" i="22"/>
  <c r="P33" i="22"/>
  <c r="S30" i="22"/>
  <c r="S29" i="22"/>
  <c r="R26" i="22"/>
  <c r="R25" i="22"/>
  <c r="P22" i="22"/>
  <c r="R18" i="22"/>
  <c r="Q41" i="22"/>
  <c r="Q42" i="22"/>
  <c r="Q51" i="22"/>
  <c r="Q52" i="22"/>
  <c r="Q61" i="22"/>
  <c r="Q66" i="22"/>
  <c r="Q73" i="22"/>
  <c r="Q75" i="22"/>
  <c r="Q83" i="22"/>
  <c r="Q84" i="22"/>
  <c r="Q93" i="22"/>
  <c r="Q95" i="22"/>
  <c r="R107" i="22"/>
  <c r="R108" i="22"/>
  <c r="R116" i="22"/>
  <c r="R117" i="22"/>
  <c r="R134" i="22"/>
  <c r="R142" i="22"/>
  <c r="R150" i="22"/>
  <c r="R163" i="22"/>
  <c r="Q168" i="22"/>
  <c r="Q176" i="22"/>
  <c r="Q186" i="22"/>
  <c r="Q205" i="22"/>
  <c r="Q213" i="22"/>
  <c r="Q221" i="22"/>
  <c r="Q229" i="22"/>
  <c r="R243" i="22"/>
  <c r="R244" i="22"/>
  <c r="R251" i="22"/>
  <c r="R252" i="22"/>
  <c r="R258" i="22"/>
  <c r="R269" i="22"/>
  <c r="R270" i="22"/>
  <c r="R277" i="22"/>
  <c r="R278" i="22"/>
  <c r="R289" i="22"/>
  <c r="R290" i="22"/>
  <c r="R306" i="22"/>
  <c r="R314" i="22"/>
  <c r="Q17" i="22"/>
  <c r="S33" i="22"/>
  <c r="R29" i="22"/>
  <c r="S21" i="22"/>
  <c r="R41" i="22"/>
  <c r="R61" i="22"/>
  <c r="R83" i="22"/>
  <c r="R213" i="22"/>
  <c r="R229" i="22"/>
  <c r="S25" i="22"/>
  <c r="P21" i="22"/>
  <c r="P41" i="22"/>
  <c r="P42" i="22"/>
  <c r="R45" i="22"/>
  <c r="P51" i="22"/>
  <c r="P52" i="22"/>
  <c r="R55" i="22"/>
  <c r="P61" i="22"/>
  <c r="P66" i="22"/>
  <c r="R69" i="22"/>
  <c r="P73" i="22"/>
  <c r="P75" i="22"/>
  <c r="R79" i="22"/>
  <c r="P83" i="22"/>
  <c r="P84" i="22"/>
  <c r="R88" i="22"/>
  <c r="P93" i="22"/>
  <c r="P95" i="22"/>
  <c r="R98" i="22"/>
  <c r="Q107" i="22"/>
  <c r="Q108" i="22"/>
  <c r="Q116" i="22"/>
  <c r="Q117" i="22"/>
  <c r="P132" i="22"/>
  <c r="Q134" i="22"/>
  <c r="Q135" i="22"/>
  <c r="P140" i="22"/>
  <c r="Q142" i="22"/>
  <c r="Q143" i="22"/>
  <c r="P148" i="22"/>
  <c r="Q150" i="22"/>
  <c r="Q151" i="22"/>
  <c r="P161" i="22"/>
  <c r="Q163" i="22"/>
  <c r="Q164" i="22"/>
  <c r="P168" i="22"/>
  <c r="P176" i="22"/>
  <c r="P178" i="22"/>
  <c r="R180" i="22"/>
  <c r="R181" i="22"/>
  <c r="P186" i="22"/>
  <c r="P187" i="22"/>
  <c r="R191" i="22"/>
  <c r="R192" i="22"/>
  <c r="P198" i="22"/>
  <c r="R200" i="22"/>
  <c r="R201" i="22"/>
  <c r="P205" i="22"/>
  <c r="P206" i="22"/>
  <c r="R208" i="22"/>
  <c r="R209" i="22"/>
  <c r="P213" i="22"/>
  <c r="P214" i="22"/>
  <c r="R216" i="22"/>
  <c r="R217" i="22"/>
  <c r="P221" i="22"/>
  <c r="P222" i="22"/>
  <c r="R224" i="22"/>
  <c r="R225" i="22"/>
  <c r="P229" i="22"/>
  <c r="P230" i="22"/>
  <c r="R232" i="22"/>
  <c r="R233" i="22"/>
  <c r="Q243" i="22"/>
  <c r="Q244" i="22"/>
  <c r="Q251" i="22"/>
  <c r="Q252" i="22"/>
  <c r="Q258" i="22"/>
  <c r="Q259" i="22"/>
  <c r="Q269" i="22"/>
  <c r="Q270" i="22"/>
  <c r="Q277" i="22"/>
  <c r="Q278" i="22"/>
  <c r="Q289" i="22"/>
  <c r="Q290" i="22"/>
  <c r="P304" i="22"/>
  <c r="Q306" i="22"/>
  <c r="Q307" i="22"/>
  <c r="P312" i="22"/>
  <c r="Q314" i="22"/>
  <c r="Q315" i="22"/>
  <c r="S301" i="22"/>
  <c r="S305" i="22"/>
  <c r="S309" i="22"/>
  <c r="R301" i="22"/>
  <c r="R305" i="22"/>
  <c r="R309" i="22"/>
  <c r="S312" i="22"/>
  <c r="R313" i="22"/>
  <c r="P301" i="22"/>
  <c r="R303" i="22"/>
  <c r="Q304" i="22"/>
  <c r="P305" i="22"/>
  <c r="R307" i="22"/>
  <c r="Q308" i="22"/>
  <c r="P309" i="22"/>
  <c r="R311" i="22"/>
  <c r="Q312" i="22"/>
  <c r="P313" i="22"/>
  <c r="R315" i="22"/>
  <c r="Q316" i="22"/>
  <c r="P317" i="22"/>
  <c r="S313" i="22"/>
  <c r="S317" i="22"/>
  <c r="S304" i="22"/>
  <c r="S308" i="22"/>
  <c r="S316" i="22"/>
  <c r="R317" i="22"/>
  <c r="S292" i="22"/>
  <c r="R288" i="22"/>
  <c r="R296" i="22"/>
  <c r="P285" i="22"/>
  <c r="R287" i="22"/>
  <c r="Q288" i="22"/>
  <c r="P289" i="22"/>
  <c r="R291" i="22"/>
  <c r="Q292" i="22"/>
  <c r="P293" i="22"/>
  <c r="R295" i="22"/>
  <c r="Q296" i="22"/>
  <c r="S288" i="22"/>
  <c r="S296" i="22"/>
  <c r="S287" i="22"/>
  <c r="S291" i="22"/>
  <c r="R292" i="22"/>
  <c r="S295" i="22"/>
  <c r="S268" i="22"/>
  <c r="S272" i="22"/>
  <c r="S267" i="22"/>
  <c r="S271" i="22"/>
  <c r="R272" i="22"/>
  <c r="S275" i="22"/>
  <c r="R267" i="22"/>
  <c r="Q268" i="22"/>
  <c r="P269" i="22"/>
  <c r="R271" i="22"/>
  <c r="Q272" i="22"/>
  <c r="P273" i="22"/>
  <c r="R275" i="22"/>
  <c r="Q276" i="22"/>
  <c r="P277" i="22"/>
  <c r="R279" i="22"/>
  <c r="Q280" i="22"/>
  <c r="S276" i="22"/>
  <c r="S280" i="22"/>
  <c r="R268" i="22"/>
  <c r="R276" i="22"/>
  <c r="S279" i="22"/>
  <c r="R280" i="22"/>
  <c r="S242" i="22"/>
  <c r="S246" i="22"/>
  <c r="S254" i="22"/>
  <c r="S261" i="22"/>
  <c r="S241" i="22"/>
  <c r="R246" i="22"/>
  <c r="S249" i="22"/>
  <c r="S253" i="22"/>
  <c r="S257" i="22"/>
  <c r="S260" i="22"/>
  <c r="R241" i="22"/>
  <c r="Q242" i="22"/>
  <c r="P243" i="22"/>
  <c r="R245" i="22"/>
  <c r="Q246" i="22"/>
  <c r="P247" i="22"/>
  <c r="R249" i="22"/>
  <c r="Q250" i="22"/>
  <c r="P251" i="22"/>
  <c r="R253" i="22"/>
  <c r="Q254" i="22"/>
  <c r="P255" i="22"/>
  <c r="R257" i="22"/>
  <c r="P258" i="22"/>
  <c r="S259" i="22"/>
  <c r="R260" i="22"/>
  <c r="Q261" i="22"/>
  <c r="S250" i="22"/>
  <c r="R242" i="22"/>
  <c r="S245" i="22"/>
  <c r="R250" i="22"/>
  <c r="R254" i="22"/>
  <c r="R261" i="22"/>
  <c r="S199" i="22"/>
  <c r="S203" i="22"/>
  <c r="S215" i="22"/>
  <c r="S219" i="22"/>
  <c r="S227" i="22"/>
  <c r="S198" i="22"/>
  <c r="S202" i="22"/>
  <c r="R207" i="22"/>
  <c r="S210" i="22"/>
  <c r="R211" i="22"/>
  <c r="S214" i="22"/>
  <c r="R219" i="22"/>
  <c r="S222" i="22"/>
  <c r="R223" i="22"/>
  <c r="S226" i="22"/>
  <c r="R198" i="22"/>
  <c r="Q199" i="22"/>
  <c r="P200" i="22"/>
  <c r="R202" i="22"/>
  <c r="Q203" i="22"/>
  <c r="P204" i="22"/>
  <c r="R206" i="22"/>
  <c r="Q207" i="22"/>
  <c r="P208" i="22"/>
  <c r="R210" i="22"/>
  <c r="Q211" i="22"/>
  <c r="P212" i="22"/>
  <c r="R214" i="22"/>
  <c r="Q215" i="22"/>
  <c r="P216" i="22"/>
  <c r="R218" i="22"/>
  <c r="Q219" i="22"/>
  <c r="P220" i="22"/>
  <c r="R222" i="22"/>
  <c r="Q223" i="22"/>
  <c r="P224" i="22"/>
  <c r="R226" i="22"/>
  <c r="Q227" i="22"/>
  <c r="P228" i="22"/>
  <c r="R230" i="22"/>
  <c r="Q231" i="22"/>
  <c r="P232" i="22"/>
  <c r="R234" i="22"/>
  <c r="Q235" i="22"/>
  <c r="S207" i="22"/>
  <c r="S211" i="22"/>
  <c r="S223" i="22"/>
  <c r="S231" i="22"/>
  <c r="S235" i="22"/>
  <c r="R199" i="22"/>
  <c r="R203" i="22"/>
  <c r="S206" i="22"/>
  <c r="R215" i="22"/>
  <c r="S218" i="22"/>
  <c r="R227" i="22"/>
  <c r="S230" i="22"/>
  <c r="R231" i="22"/>
  <c r="S234" i="22"/>
  <c r="R235" i="22"/>
  <c r="S166" i="22"/>
  <c r="S161" i="22"/>
  <c r="S165" i="22"/>
  <c r="R166" i="22"/>
  <c r="S160" i="22"/>
  <c r="R161" i="22"/>
  <c r="Q162" i="22"/>
  <c r="S164" i="22"/>
  <c r="R165" i="22"/>
  <c r="Q166" i="22"/>
  <c r="P167" i="22"/>
  <c r="S168" i="22"/>
  <c r="R169" i="22"/>
  <c r="Q170" i="22"/>
  <c r="P171" i="22"/>
  <c r="R173" i="22"/>
  <c r="P175" i="22"/>
  <c r="R178" i="22"/>
  <c r="Q179" i="22"/>
  <c r="P180" i="22"/>
  <c r="R182" i="22"/>
  <c r="Q183" i="22"/>
  <c r="P185" i="22"/>
  <c r="R187" i="22"/>
  <c r="Q188" i="22"/>
  <c r="P191" i="22"/>
  <c r="R193" i="22"/>
  <c r="S162" i="22"/>
  <c r="S170" i="22"/>
  <c r="S179" i="22"/>
  <c r="S183" i="22"/>
  <c r="S188" i="22"/>
  <c r="R162" i="22"/>
  <c r="S169" i="22"/>
  <c r="R170" i="22"/>
  <c r="S173" i="22"/>
  <c r="S178" i="22"/>
  <c r="R179" i="22"/>
  <c r="S182" i="22"/>
  <c r="R183" i="22"/>
  <c r="S187" i="22"/>
  <c r="R188" i="22"/>
  <c r="S193" i="22"/>
  <c r="S132" i="22"/>
  <c r="R137" i="22"/>
  <c r="R141" i="22"/>
  <c r="R145" i="22"/>
  <c r="S148" i="22"/>
  <c r="R149" i="22"/>
  <c r="R131" i="22"/>
  <c r="Q132" i="22"/>
  <c r="P133" i="22"/>
  <c r="R135" i="22"/>
  <c r="Q136" i="22"/>
  <c r="P137" i="22"/>
  <c r="R139" i="22"/>
  <c r="Q140" i="22"/>
  <c r="P141" i="22"/>
  <c r="R143" i="22"/>
  <c r="Q144" i="22"/>
  <c r="P145" i="22"/>
  <c r="R147" i="22"/>
  <c r="Q148" i="22"/>
  <c r="P149" i="22"/>
  <c r="R151" i="22"/>
  <c r="Q152" i="22"/>
  <c r="P153" i="22"/>
  <c r="S133" i="22"/>
  <c r="S137" i="22"/>
  <c r="S141" i="22"/>
  <c r="S145" i="22"/>
  <c r="S149" i="22"/>
  <c r="S153" i="22"/>
  <c r="R133" i="22"/>
  <c r="S136" i="22"/>
  <c r="S140" i="22"/>
  <c r="S144" i="22"/>
  <c r="S152" i="22"/>
  <c r="R153" i="22"/>
  <c r="S106" i="22"/>
  <c r="S115" i="22"/>
  <c r="S105" i="22"/>
  <c r="R110" i="22"/>
  <c r="R115" i="22"/>
  <c r="S125" i="22"/>
  <c r="R126" i="22"/>
  <c r="P103" i="22"/>
  <c r="R105" i="22"/>
  <c r="Q106" i="22"/>
  <c r="P107" i="22"/>
  <c r="R109" i="22"/>
  <c r="Q110" i="22"/>
  <c r="P111" i="22"/>
  <c r="R113" i="22"/>
  <c r="Q115" i="22"/>
  <c r="P116" i="22"/>
  <c r="R118" i="22"/>
  <c r="Q119" i="22"/>
  <c r="P120" i="22"/>
  <c r="R125" i="22"/>
  <c r="Q126" i="22"/>
  <c r="S110" i="22"/>
  <c r="S119" i="22"/>
  <c r="R106" i="22"/>
  <c r="S109" i="22"/>
  <c r="S113" i="22"/>
  <c r="S118" i="22"/>
  <c r="R119" i="22"/>
  <c r="S68" i="22"/>
  <c r="S82" i="22"/>
  <c r="S87" i="22"/>
  <c r="S67" i="22"/>
  <c r="S71" i="22"/>
  <c r="R72" i="22"/>
  <c r="R66" i="22"/>
  <c r="Q67" i="22"/>
  <c r="P68" i="22"/>
  <c r="R70" i="22"/>
  <c r="Q71" i="22"/>
  <c r="P72" i="22"/>
  <c r="R75" i="22"/>
  <c r="Q76" i="22"/>
  <c r="P78" i="22"/>
  <c r="R80" i="22"/>
  <c r="Q81" i="22"/>
  <c r="P82" i="22"/>
  <c r="R84" i="22"/>
  <c r="Q86" i="22"/>
  <c r="P87" i="22"/>
  <c r="R89" i="22"/>
  <c r="Q91" i="22"/>
  <c r="P92" i="22"/>
  <c r="R95" i="22"/>
  <c r="Q96" i="22"/>
  <c r="P97" i="22"/>
  <c r="S72" i="22"/>
  <c r="S78" i="22"/>
  <c r="S92" i="22"/>
  <c r="S97" i="22"/>
  <c r="R68" i="22"/>
  <c r="S76" i="22"/>
  <c r="R78" i="22"/>
  <c r="S81" i="22"/>
  <c r="R82" i="22"/>
  <c r="S86" i="22"/>
  <c r="R87" i="22"/>
  <c r="S91" i="22"/>
  <c r="R92" i="22"/>
  <c r="S96" i="22"/>
  <c r="R97" i="22"/>
  <c r="S44" i="22"/>
  <c r="S54" i="22"/>
  <c r="S60" i="22"/>
  <c r="R44" i="22"/>
  <c r="S47" i="22"/>
  <c r="R49" i="22"/>
  <c r="R42" i="22"/>
  <c r="Q43" i="22"/>
  <c r="P44" i="22"/>
  <c r="R46" i="22"/>
  <c r="Q47" i="22"/>
  <c r="P49" i="22"/>
  <c r="R52" i="22"/>
  <c r="Q53" i="22"/>
  <c r="P54" i="22"/>
  <c r="R56" i="22"/>
  <c r="Q57" i="22"/>
  <c r="P60" i="22"/>
  <c r="S49" i="22"/>
  <c r="S43" i="22"/>
  <c r="S53" i="22"/>
  <c r="R54" i="22"/>
  <c r="S57" i="22"/>
  <c r="R60" i="22"/>
  <c r="S35" i="22"/>
  <c r="S19" i="22"/>
  <c r="Q36" i="22"/>
  <c r="Q35" i="22"/>
  <c r="Q32" i="22"/>
  <c r="Q31" i="22"/>
  <c r="Q28" i="22"/>
  <c r="Q27" i="22"/>
  <c r="Q24" i="22"/>
  <c r="Q23" i="22"/>
  <c r="Q20" i="22"/>
  <c r="Q19" i="22"/>
  <c r="S31" i="22"/>
  <c r="S27" i="22"/>
  <c r="S23" i="22"/>
  <c r="Q236" i="22" l="1"/>
  <c r="AA236" i="22" s="1"/>
  <c r="P236" i="22"/>
  <c r="S236" i="22"/>
  <c r="AC236" i="22" s="1"/>
  <c r="R236" i="22"/>
  <c r="AB236" i="22" s="1"/>
  <c r="P262" i="22"/>
  <c r="P281" i="22"/>
  <c r="S262" i="22"/>
  <c r="AC262" i="22" s="1"/>
  <c r="S281" i="22"/>
  <c r="AC281" i="22" s="1"/>
  <c r="S297" i="22"/>
  <c r="AC297" i="22" s="1"/>
  <c r="Q262" i="22"/>
  <c r="AA262" i="22" s="1"/>
  <c r="R319" i="22"/>
  <c r="AB319" i="22" s="1"/>
  <c r="Q281" i="22"/>
  <c r="AA281" i="22" s="1"/>
  <c r="R262" i="22"/>
  <c r="AB262" i="22" s="1"/>
  <c r="S37" i="22"/>
  <c r="AC37" i="22" s="1"/>
  <c r="S99" i="22"/>
  <c r="AC99" i="22" s="1"/>
  <c r="P155" i="22"/>
  <c r="R194" i="22"/>
  <c r="AB194" i="22" s="1"/>
  <c r="P319" i="22"/>
  <c r="S319" i="22"/>
  <c r="AC319" i="22" s="1"/>
  <c r="Q127" i="22"/>
  <c r="AA127" i="22" s="1"/>
  <c r="P194" i="22"/>
  <c r="Q194" i="22"/>
  <c r="AA194" i="22" s="1"/>
  <c r="R281" i="22"/>
  <c r="AB281" i="22" s="1"/>
  <c r="R127" i="22"/>
  <c r="AB127" i="22" s="1"/>
  <c r="S155" i="22"/>
  <c r="AC155" i="22" s="1"/>
  <c r="S62" i="22"/>
  <c r="AC62" i="22" s="1"/>
  <c r="P297" i="22"/>
  <c r="Z297" i="22" s="1"/>
  <c r="P37" i="22"/>
  <c r="R297" i="22"/>
  <c r="AB297" i="22" s="1"/>
  <c r="Q319" i="22"/>
  <c r="AA319" i="22" s="1"/>
  <c r="Q297" i="22"/>
  <c r="AA297" i="22" s="1"/>
  <c r="P62" i="22"/>
  <c r="R37" i="22"/>
  <c r="AB37" i="22" s="1"/>
  <c r="R62" i="22"/>
  <c r="AB62" i="22" s="1"/>
  <c r="Q37" i="22"/>
  <c r="AA37" i="22" s="1"/>
  <c r="Q62" i="22"/>
  <c r="AA62" i="22" s="1"/>
  <c r="S127" i="22"/>
  <c r="AC127" i="22" s="1"/>
  <c r="R155" i="22"/>
  <c r="AB155" i="22" s="1"/>
  <c r="Q99" i="22"/>
  <c r="AA99" i="22" s="1"/>
  <c r="R99" i="22"/>
  <c r="AB99" i="22" s="1"/>
  <c r="P127" i="22"/>
  <c r="Q155" i="22"/>
  <c r="AA155" i="22" s="1"/>
  <c r="S194" i="22"/>
  <c r="AC194" i="22" s="1"/>
  <c r="P99" i="22"/>
  <c r="Z99" i="22" l="1"/>
  <c r="N99" i="22"/>
  <c r="Z37" i="22"/>
  <c r="AD37" i="22" s="1"/>
  <c r="N37" i="22"/>
  <c r="Z155" i="22"/>
  <c r="N155" i="22"/>
  <c r="Z319" i="22"/>
  <c r="AD319" i="22" s="1"/>
  <c r="N319" i="22"/>
  <c r="Z281" i="22"/>
  <c r="N281" i="22"/>
  <c r="Z236" i="22"/>
  <c r="AD236" i="22" s="1"/>
  <c r="N236" i="22"/>
  <c r="Z62" i="22"/>
  <c r="N62" i="22"/>
  <c r="Z127" i="22"/>
  <c r="N127" i="22"/>
  <c r="Z194" i="22"/>
  <c r="N194" i="22"/>
  <c r="Z262" i="22"/>
  <c r="AD262" i="22" s="1"/>
  <c r="C68" i="26" s="1"/>
  <c r="N262" i="22"/>
  <c r="AD62" i="22"/>
  <c r="AD155" i="22"/>
  <c r="AD281" i="22"/>
  <c r="AD194" i="22"/>
  <c r="AD127" i="22"/>
  <c r="AD297" i="22"/>
  <c r="AD99" i="22"/>
  <c r="G238" i="22" l="1"/>
  <c r="G64" i="22"/>
  <c r="C63" i="26"/>
  <c r="G196" i="22"/>
  <c r="C67" i="26"/>
  <c r="G101" i="22"/>
  <c r="C64" i="26"/>
  <c r="G264" i="22"/>
  <c r="C69" i="26"/>
  <c r="G283" i="22"/>
  <c r="C70" i="26"/>
  <c r="G299" i="22"/>
  <c r="C71" i="26"/>
  <c r="G157" i="22"/>
  <c r="C66" i="26"/>
  <c r="G39" i="22"/>
  <c r="C62" i="26"/>
  <c r="G129" i="22"/>
  <c r="C65" i="26"/>
  <c r="G15" i="22"/>
  <c r="C61" i="26"/>
  <c r="C72" i="26" l="1"/>
  <c r="D51" i="26"/>
  <c r="X324" i="19"/>
  <c r="W324" i="19"/>
  <c r="V324" i="19"/>
  <c r="U324" i="19"/>
  <c r="O324" i="19"/>
  <c r="X323" i="19"/>
  <c r="W323" i="19"/>
  <c r="V323" i="19"/>
  <c r="U323" i="19"/>
  <c r="O323" i="19"/>
  <c r="Q323" i="19" s="1"/>
  <c r="X322" i="19"/>
  <c r="W322" i="19"/>
  <c r="V322" i="19"/>
  <c r="U322" i="19"/>
  <c r="O322" i="19"/>
  <c r="R322" i="19" s="1"/>
  <c r="X321" i="19"/>
  <c r="W321" i="19"/>
  <c r="V321" i="19"/>
  <c r="U321" i="19"/>
  <c r="O321" i="19"/>
  <c r="S321" i="19" s="1"/>
  <c r="X320" i="19"/>
  <c r="W320" i="19"/>
  <c r="V320" i="19"/>
  <c r="U320" i="19"/>
  <c r="O320" i="19"/>
  <c r="S320" i="19" s="1"/>
  <c r="X319" i="19"/>
  <c r="W319" i="19"/>
  <c r="V319" i="19"/>
  <c r="U319" i="19"/>
  <c r="O319" i="19"/>
  <c r="Q319" i="19" s="1"/>
  <c r="X318" i="19"/>
  <c r="W318" i="19"/>
  <c r="V318" i="19"/>
  <c r="U318" i="19"/>
  <c r="O318" i="19"/>
  <c r="R318" i="19" s="1"/>
  <c r="X317" i="19"/>
  <c r="W317" i="19"/>
  <c r="V317" i="19"/>
  <c r="U317" i="19"/>
  <c r="O317" i="19"/>
  <c r="X316" i="19"/>
  <c r="W316" i="19"/>
  <c r="V316" i="19"/>
  <c r="U316" i="19"/>
  <c r="O316" i="19"/>
  <c r="X315" i="19"/>
  <c r="W315" i="19"/>
  <c r="V315" i="19"/>
  <c r="U315" i="19"/>
  <c r="O315" i="19"/>
  <c r="Q315" i="19" s="1"/>
  <c r="X314" i="19"/>
  <c r="W314" i="19"/>
  <c r="V314" i="19"/>
  <c r="U314" i="19"/>
  <c r="O314" i="19"/>
  <c r="R314" i="19" s="1"/>
  <c r="X309" i="19"/>
  <c r="W309" i="19"/>
  <c r="V309" i="19"/>
  <c r="U309" i="19"/>
  <c r="O309" i="19"/>
  <c r="S309" i="19" s="1"/>
  <c r="X308" i="19"/>
  <c r="W308" i="19"/>
  <c r="V308" i="19"/>
  <c r="U308" i="19"/>
  <c r="O308" i="19"/>
  <c r="R308" i="19" s="1"/>
  <c r="X306" i="19"/>
  <c r="W306" i="19"/>
  <c r="V306" i="19"/>
  <c r="U306" i="19"/>
  <c r="O306" i="19"/>
  <c r="S306" i="19" s="1"/>
  <c r="X305" i="19"/>
  <c r="W305" i="19"/>
  <c r="V305" i="19"/>
  <c r="U305" i="19"/>
  <c r="O305" i="19"/>
  <c r="S305" i="19" s="1"/>
  <c r="X304" i="19"/>
  <c r="W304" i="19"/>
  <c r="V304" i="19"/>
  <c r="U304" i="19"/>
  <c r="O304" i="19"/>
  <c r="Q304" i="19" s="1"/>
  <c r="X303" i="19"/>
  <c r="W303" i="19"/>
  <c r="V303" i="19"/>
  <c r="U303" i="19"/>
  <c r="O303" i="19"/>
  <c r="X302" i="19"/>
  <c r="W302" i="19"/>
  <c r="V302" i="19"/>
  <c r="U302" i="19"/>
  <c r="O302" i="19"/>
  <c r="S302" i="19" s="1"/>
  <c r="X301" i="19"/>
  <c r="W301" i="19"/>
  <c r="V301" i="19"/>
  <c r="U301" i="19"/>
  <c r="O301" i="19"/>
  <c r="S301" i="19" s="1"/>
  <c r="X300" i="19"/>
  <c r="W300" i="19"/>
  <c r="V300" i="19"/>
  <c r="U300" i="19"/>
  <c r="O300" i="19"/>
  <c r="Q300" i="19" s="1"/>
  <c r="X299" i="19"/>
  <c r="W299" i="19"/>
  <c r="V299" i="19"/>
  <c r="U299" i="19"/>
  <c r="O299" i="19"/>
  <c r="R299" i="19" s="1"/>
  <c r="X298" i="19"/>
  <c r="W298" i="19"/>
  <c r="V298" i="19"/>
  <c r="U298" i="19"/>
  <c r="O298" i="19"/>
  <c r="S298" i="19" s="1"/>
  <c r="X294" i="19"/>
  <c r="W294" i="19"/>
  <c r="V294" i="19"/>
  <c r="U294" i="19"/>
  <c r="O294" i="19"/>
  <c r="S294" i="19" s="1"/>
  <c r="X293" i="19"/>
  <c r="W293" i="19"/>
  <c r="V293" i="19"/>
  <c r="U293" i="19"/>
  <c r="O293" i="19"/>
  <c r="Q293" i="19" s="1"/>
  <c r="X292" i="19"/>
  <c r="W292" i="19"/>
  <c r="V292" i="19"/>
  <c r="U292" i="19"/>
  <c r="O292" i="19"/>
  <c r="X291" i="19"/>
  <c r="W291" i="19"/>
  <c r="V291" i="19"/>
  <c r="U291" i="19"/>
  <c r="O291" i="19"/>
  <c r="S291" i="19" s="1"/>
  <c r="X290" i="19"/>
  <c r="W290" i="19"/>
  <c r="V290" i="19"/>
  <c r="U290" i="19"/>
  <c r="O290" i="19"/>
  <c r="S290" i="19" s="1"/>
  <c r="X289" i="19"/>
  <c r="W289" i="19"/>
  <c r="V289" i="19"/>
  <c r="U289" i="19"/>
  <c r="O289" i="19"/>
  <c r="Q289" i="19" s="1"/>
  <c r="X288" i="19"/>
  <c r="W288" i="19"/>
  <c r="V288" i="19"/>
  <c r="U288" i="19"/>
  <c r="O288" i="19"/>
  <c r="R288" i="19" s="1"/>
  <c r="X286" i="19"/>
  <c r="W286" i="19"/>
  <c r="V286" i="19"/>
  <c r="U286" i="19"/>
  <c r="O286" i="19"/>
  <c r="S286" i="19" s="1"/>
  <c r="X285" i="19"/>
  <c r="W285" i="19"/>
  <c r="V285" i="19"/>
  <c r="U285" i="19"/>
  <c r="O285" i="19"/>
  <c r="X284" i="19"/>
  <c r="W284" i="19"/>
  <c r="V284" i="19"/>
  <c r="U284" i="19"/>
  <c r="O284" i="19"/>
  <c r="S284" i="19" s="1"/>
  <c r="X283" i="19"/>
  <c r="W283" i="19"/>
  <c r="V283" i="19"/>
  <c r="U283" i="19"/>
  <c r="O283" i="19"/>
  <c r="S283" i="19" s="1"/>
  <c r="X282" i="19"/>
  <c r="W282" i="19"/>
  <c r="V282" i="19"/>
  <c r="U282" i="19"/>
  <c r="O282" i="19"/>
  <c r="Q282" i="19" s="1"/>
  <c r="X281" i="19"/>
  <c r="W281" i="19"/>
  <c r="V281" i="19"/>
  <c r="U281" i="19"/>
  <c r="O281" i="19"/>
  <c r="R281" i="19" s="1"/>
  <c r="X277" i="19"/>
  <c r="W277" i="19"/>
  <c r="V277" i="19"/>
  <c r="U277" i="19"/>
  <c r="O277" i="19"/>
  <c r="P277" i="19" s="1"/>
  <c r="X276" i="19"/>
  <c r="W276" i="19"/>
  <c r="V276" i="19"/>
  <c r="U276" i="19"/>
  <c r="O276" i="19"/>
  <c r="Q276" i="19" s="1"/>
  <c r="X275" i="19"/>
  <c r="W275" i="19"/>
  <c r="V275" i="19"/>
  <c r="U275" i="19"/>
  <c r="O275" i="19"/>
  <c r="S275" i="19" s="1"/>
  <c r="X274" i="19"/>
  <c r="W274" i="19"/>
  <c r="V274" i="19"/>
  <c r="U274" i="19"/>
  <c r="O274" i="19"/>
  <c r="X273" i="19"/>
  <c r="W273" i="19"/>
  <c r="V273" i="19"/>
  <c r="U273" i="19"/>
  <c r="O273" i="19"/>
  <c r="P273" i="19" s="1"/>
  <c r="X272" i="19"/>
  <c r="W272" i="19"/>
  <c r="V272" i="19"/>
  <c r="U272" i="19"/>
  <c r="O272" i="19"/>
  <c r="Q272" i="19" s="1"/>
  <c r="X271" i="19"/>
  <c r="W271" i="19"/>
  <c r="V271" i="19"/>
  <c r="U271" i="19"/>
  <c r="O271" i="19"/>
  <c r="S271" i="19" s="1"/>
  <c r="X270" i="19"/>
  <c r="W270" i="19"/>
  <c r="V270" i="19"/>
  <c r="U270" i="19"/>
  <c r="O270" i="19"/>
  <c r="S270" i="19" s="1"/>
  <c r="X269" i="19"/>
  <c r="W269" i="19"/>
  <c r="V269" i="19"/>
  <c r="U269" i="19"/>
  <c r="O269" i="19"/>
  <c r="P269" i="19" s="1"/>
  <c r="X268" i="19"/>
  <c r="W268" i="19"/>
  <c r="V268" i="19"/>
  <c r="U268" i="19"/>
  <c r="O268" i="19"/>
  <c r="Q268" i="19" s="1"/>
  <c r="X267" i="19"/>
  <c r="W267" i="19"/>
  <c r="V267" i="19"/>
  <c r="U267" i="19"/>
  <c r="O267" i="19"/>
  <c r="S267" i="19" s="1"/>
  <c r="X266" i="19"/>
  <c r="W266" i="19"/>
  <c r="V266" i="19"/>
  <c r="U266" i="19"/>
  <c r="O266" i="19"/>
  <c r="P266" i="19" s="1"/>
  <c r="X265" i="19"/>
  <c r="W265" i="19"/>
  <c r="V265" i="19"/>
  <c r="U265" i="19"/>
  <c r="O265" i="19"/>
  <c r="Q265" i="19" s="1"/>
  <c r="X264" i="19"/>
  <c r="W264" i="19"/>
  <c r="V264" i="19"/>
  <c r="U264" i="19"/>
  <c r="O264" i="19"/>
  <c r="S264" i="19" s="1"/>
  <c r="X262" i="19"/>
  <c r="W262" i="19"/>
  <c r="V262" i="19"/>
  <c r="U262" i="19"/>
  <c r="O262" i="19"/>
  <c r="S262" i="19" s="1"/>
  <c r="X261" i="19"/>
  <c r="W261" i="19"/>
  <c r="V261" i="19"/>
  <c r="U261" i="19"/>
  <c r="O261" i="19"/>
  <c r="P261" i="19" s="1"/>
  <c r="X256" i="19"/>
  <c r="W256" i="19"/>
  <c r="V256" i="19"/>
  <c r="U256" i="19"/>
  <c r="O256" i="19"/>
  <c r="S256" i="19" s="1"/>
  <c r="X255" i="19"/>
  <c r="W255" i="19"/>
  <c r="V255" i="19"/>
  <c r="U255" i="19"/>
  <c r="O255" i="19"/>
  <c r="R255" i="19" s="1"/>
  <c r="X254" i="19"/>
  <c r="W254" i="19"/>
  <c r="V254" i="19"/>
  <c r="U254" i="19"/>
  <c r="O254" i="19"/>
  <c r="S254" i="19" s="1"/>
  <c r="X253" i="19"/>
  <c r="W253" i="19"/>
  <c r="V253" i="19"/>
  <c r="U253" i="19"/>
  <c r="O253" i="19"/>
  <c r="R253" i="19" s="1"/>
  <c r="X252" i="19"/>
  <c r="W252" i="19"/>
  <c r="V252" i="19"/>
  <c r="U252" i="19"/>
  <c r="O252" i="19"/>
  <c r="S252" i="19" s="1"/>
  <c r="X251" i="19"/>
  <c r="W251" i="19"/>
  <c r="V251" i="19"/>
  <c r="U251" i="19"/>
  <c r="O251" i="19"/>
  <c r="R251" i="19" s="1"/>
  <c r="X250" i="19"/>
  <c r="W250" i="19"/>
  <c r="V250" i="19"/>
  <c r="U250" i="19"/>
  <c r="O250" i="19"/>
  <c r="S250" i="19" s="1"/>
  <c r="X249" i="19"/>
  <c r="W249" i="19"/>
  <c r="V249" i="19"/>
  <c r="U249" i="19"/>
  <c r="O249" i="19"/>
  <c r="X248" i="19"/>
  <c r="W248" i="19"/>
  <c r="V248" i="19"/>
  <c r="U248" i="19"/>
  <c r="O248" i="19"/>
  <c r="X247" i="19"/>
  <c r="W247" i="19"/>
  <c r="V247" i="19"/>
  <c r="U247" i="19"/>
  <c r="O247" i="19"/>
  <c r="R247" i="19" s="1"/>
  <c r="X246" i="19"/>
  <c r="W246" i="19"/>
  <c r="V246" i="19"/>
  <c r="U246" i="19"/>
  <c r="O246" i="19"/>
  <c r="S246" i="19" s="1"/>
  <c r="X245" i="19"/>
  <c r="W245" i="19"/>
  <c r="V245" i="19"/>
  <c r="U245" i="19"/>
  <c r="O245" i="19"/>
  <c r="R245" i="19" s="1"/>
  <c r="X244" i="19"/>
  <c r="W244" i="19"/>
  <c r="V244" i="19"/>
  <c r="U244" i="19"/>
  <c r="O244" i="19"/>
  <c r="S244" i="19" s="1"/>
  <c r="X243" i="19"/>
  <c r="W243" i="19"/>
  <c r="V243" i="19"/>
  <c r="U243" i="19"/>
  <c r="O243" i="19"/>
  <c r="R243" i="19" s="1"/>
  <c r="X242" i="19"/>
  <c r="W242" i="19"/>
  <c r="V242" i="19"/>
  <c r="U242" i="19"/>
  <c r="O242" i="19"/>
  <c r="S242" i="19" s="1"/>
  <c r="X241" i="19"/>
  <c r="W241" i="19"/>
  <c r="V241" i="19"/>
  <c r="U241" i="19"/>
  <c r="O241" i="19"/>
  <c r="R241" i="19" s="1"/>
  <c r="X240" i="19"/>
  <c r="W240" i="19"/>
  <c r="V240" i="19"/>
  <c r="U240" i="19"/>
  <c r="O240" i="19"/>
  <c r="S240" i="19" s="1"/>
  <c r="X239" i="19"/>
  <c r="W239" i="19"/>
  <c r="V239" i="19"/>
  <c r="U239" i="19"/>
  <c r="O239" i="19"/>
  <c r="R239" i="19" s="1"/>
  <c r="X238" i="19"/>
  <c r="W238" i="19"/>
  <c r="V238" i="19"/>
  <c r="U238" i="19"/>
  <c r="O238" i="19"/>
  <c r="S238" i="19" s="1"/>
  <c r="X237" i="19"/>
  <c r="W237" i="19"/>
  <c r="V237" i="19"/>
  <c r="U237" i="19"/>
  <c r="O237" i="19"/>
  <c r="R237" i="19" s="1"/>
  <c r="X233" i="19"/>
  <c r="W233" i="19"/>
  <c r="V233" i="19"/>
  <c r="U233" i="19"/>
  <c r="O233" i="19"/>
  <c r="S233" i="19" s="1"/>
  <c r="X232" i="19"/>
  <c r="W232" i="19"/>
  <c r="V232" i="19"/>
  <c r="U232" i="19"/>
  <c r="O232" i="19"/>
  <c r="Q232" i="19" s="1"/>
  <c r="X231" i="19"/>
  <c r="W231" i="19"/>
  <c r="V231" i="19"/>
  <c r="U231" i="19"/>
  <c r="O231" i="19"/>
  <c r="R231" i="19" s="1"/>
  <c r="X230" i="19"/>
  <c r="W230" i="19"/>
  <c r="V230" i="19"/>
  <c r="U230" i="19"/>
  <c r="O230" i="19"/>
  <c r="S230" i="19" s="1"/>
  <c r="X229" i="19"/>
  <c r="W229" i="19"/>
  <c r="V229" i="19"/>
  <c r="U229" i="19"/>
  <c r="O229" i="19"/>
  <c r="S229" i="19" s="1"/>
  <c r="X228" i="19"/>
  <c r="W228" i="19"/>
  <c r="V228" i="19"/>
  <c r="U228" i="19"/>
  <c r="O228" i="19"/>
  <c r="Q228" i="19" s="1"/>
  <c r="X227" i="19"/>
  <c r="W227" i="19"/>
  <c r="V227" i="19"/>
  <c r="U227" i="19"/>
  <c r="O227" i="19"/>
  <c r="X226" i="19"/>
  <c r="W226" i="19"/>
  <c r="V226" i="19"/>
  <c r="U226" i="19"/>
  <c r="O226" i="19"/>
  <c r="S226" i="19" s="1"/>
  <c r="X225" i="19"/>
  <c r="W225" i="19"/>
  <c r="V225" i="19"/>
  <c r="U225" i="19"/>
  <c r="O225" i="19"/>
  <c r="S225" i="19" s="1"/>
  <c r="X223" i="19"/>
  <c r="W223" i="19"/>
  <c r="V223" i="19"/>
  <c r="U223" i="19"/>
  <c r="O223" i="19"/>
  <c r="Q223" i="19" s="1"/>
  <c r="X222" i="19"/>
  <c r="W222" i="19"/>
  <c r="V222" i="19"/>
  <c r="U222" i="19"/>
  <c r="O222" i="19"/>
  <c r="R222" i="19" s="1"/>
  <c r="X221" i="19"/>
  <c r="W221" i="19"/>
  <c r="V221" i="19"/>
  <c r="U221" i="19"/>
  <c r="O221" i="19"/>
  <c r="S221" i="19" s="1"/>
  <c r="X220" i="19"/>
  <c r="W220" i="19"/>
  <c r="V220" i="19"/>
  <c r="U220" i="19"/>
  <c r="O220" i="19"/>
  <c r="S220" i="19" s="1"/>
  <c r="X200" i="19"/>
  <c r="W200" i="19"/>
  <c r="V200" i="19"/>
  <c r="U200" i="19"/>
  <c r="O200" i="19"/>
  <c r="R200" i="19" s="1"/>
  <c r="X199" i="19"/>
  <c r="W199" i="19"/>
  <c r="V199" i="19"/>
  <c r="U199" i="19"/>
  <c r="O199" i="19"/>
  <c r="S199" i="19" s="1"/>
  <c r="X195" i="19"/>
  <c r="W195" i="19"/>
  <c r="V195" i="19"/>
  <c r="U195" i="19"/>
  <c r="O195" i="19"/>
  <c r="S195" i="19" s="1"/>
  <c r="X194" i="19"/>
  <c r="W194" i="19"/>
  <c r="V194" i="19"/>
  <c r="U194" i="19"/>
  <c r="O194" i="19"/>
  <c r="X193" i="19"/>
  <c r="W193" i="19"/>
  <c r="V193" i="19"/>
  <c r="U193" i="19"/>
  <c r="O193" i="19"/>
  <c r="S193" i="19" s="1"/>
  <c r="X192" i="19"/>
  <c r="W192" i="19"/>
  <c r="V192" i="19"/>
  <c r="U192" i="19"/>
  <c r="O192" i="19"/>
  <c r="S192" i="19" s="1"/>
  <c r="X191" i="19"/>
  <c r="W191" i="19"/>
  <c r="V191" i="19"/>
  <c r="U191" i="19"/>
  <c r="O191" i="19"/>
  <c r="Q191" i="19" s="1"/>
  <c r="X190" i="19"/>
  <c r="W190" i="19"/>
  <c r="V190" i="19"/>
  <c r="U190" i="19"/>
  <c r="O190" i="19"/>
  <c r="R190" i="19" s="1"/>
  <c r="X189" i="19"/>
  <c r="W189" i="19"/>
  <c r="V189" i="19"/>
  <c r="U189" i="19"/>
  <c r="O189" i="19"/>
  <c r="Q189" i="19" s="1"/>
  <c r="X188" i="19"/>
  <c r="W188" i="19"/>
  <c r="V188" i="19"/>
  <c r="U188" i="19"/>
  <c r="O188" i="19"/>
  <c r="X187" i="19"/>
  <c r="W187" i="19"/>
  <c r="V187" i="19"/>
  <c r="U187" i="19"/>
  <c r="O187" i="19"/>
  <c r="S187" i="19" s="1"/>
  <c r="X186" i="19"/>
  <c r="W186" i="19"/>
  <c r="V186" i="19"/>
  <c r="U186" i="19"/>
  <c r="O186" i="19"/>
  <c r="S186" i="19" s="1"/>
  <c r="X185" i="19"/>
  <c r="W185" i="19"/>
  <c r="V185" i="19"/>
  <c r="U185" i="19"/>
  <c r="O185" i="19"/>
  <c r="Q185" i="19" s="1"/>
  <c r="X184" i="19"/>
  <c r="W184" i="19"/>
  <c r="V184" i="19"/>
  <c r="U184" i="19"/>
  <c r="O184" i="19"/>
  <c r="S184" i="19" s="1"/>
  <c r="X182" i="19"/>
  <c r="W182" i="19"/>
  <c r="V182" i="19"/>
  <c r="U182" i="19"/>
  <c r="O182" i="19"/>
  <c r="S182" i="19" s="1"/>
  <c r="X178" i="19"/>
  <c r="W178" i="19"/>
  <c r="V178" i="19"/>
  <c r="U178" i="19"/>
  <c r="O178" i="19"/>
  <c r="P178" i="19" s="1"/>
  <c r="X176" i="19"/>
  <c r="W176" i="19"/>
  <c r="V176" i="19"/>
  <c r="U176" i="19"/>
  <c r="O176" i="19"/>
  <c r="R176" i="19" s="1"/>
  <c r="X175" i="19"/>
  <c r="W175" i="19"/>
  <c r="V175" i="19"/>
  <c r="U175" i="19"/>
  <c r="O175" i="19"/>
  <c r="S175" i="19" s="1"/>
  <c r="X174" i="19"/>
  <c r="W174" i="19"/>
  <c r="V174" i="19"/>
  <c r="U174" i="19"/>
  <c r="O174" i="19"/>
  <c r="P174" i="19" s="1"/>
  <c r="X173" i="19"/>
  <c r="W173" i="19"/>
  <c r="V173" i="19"/>
  <c r="U173" i="19"/>
  <c r="O173" i="19"/>
  <c r="Q173" i="19" s="1"/>
  <c r="X172" i="19"/>
  <c r="W172" i="19"/>
  <c r="V172" i="19"/>
  <c r="U172" i="19"/>
  <c r="O172" i="19"/>
  <c r="R172" i="19" s="1"/>
  <c r="X171" i="19"/>
  <c r="W171" i="19"/>
  <c r="V171" i="19"/>
  <c r="U171" i="19"/>
  <c r="O171" i="19"/>
  <c r="S171" i="19" s="1"/>
  <c r="X170" i="19"/>
  <c r="W170" i="19"/>
  <c r="V170" i="19"/>
  <c r="U170" i="19"/>
  <c r="O170" i="19"/>
  <c r="P170" i="19" s="1"/>
  <c r="X169" i="19"/>
  <c r="W169" i="19"/>
  <c r="V169" i="19"/>
  <c r="U169" i="19"/>
  <c r="O169" i="19"/>
  <c r="Q169" i="19" s="1"/>
  <c r="X168" i="19"/>
  <c r="W168" i="19"/>
  <c r="V168" i="19"/>
  <c r="U168" i="19"/>
  <c r="O168" i="19"/>
  <c r="R168" i="19" s="1"/>
  <c r="X167" i="19"/>
  <c r="W167" i="19"/>
  <c r="V167" i="19"/>
  <c r="U167" i="19"/>
  <c r="O167" i="19"/>
  <c r="S167" i="19" s="1"/>
  <c r="X166" i="19"/>
  <c r="W166" i="19"/>
  <c r="V166" i="19"/>
  <c r="U166" i="19"/>
  <c r="O166" i="19"/>
  <c r="P166" i="19" s="1"/>
  <c r="X165" i="19"/>
  <c r="W165" i="19"/>
  <c r="V165" i="19"/>
  <c r="U165" i="19"/>
  <c r="O165" i="19"/>
  <c r="Q165" i="19" s="1"/>
  <c r="X164" i="19"/>
  <c r="W164" i="19"/>
  <c r="V164" i="19"/>
  <c r="U164" i="19"/>
  <c r="O164" i="19"/>
  <c r="R164" i="19" s="1"/>
  <c r="X160" i="19"/>
  <c r="W160" i="19"/>
  <c r="V160" i="19"/>
  <c r="U160" i="19"/>
  <c r="O160" i="19"/>
  <c r="P160" i="19" s="1"/>
  <c r="X158" i="19"/>
  <c r="W158" i="19"/>
  <c r="V158" i="19"/>
  <c r="U158" i="19"/>
  <c r="O158" i="19"/>
  <c r="X157" i="19"/>
  <c r="W157" i="19"/>
  <c r="V157" i="19"/>
  <c r="U157" i="19"/>
  <c r="O157" i="19"/>
  <c r="X156" i="19"/>
  <c r="W156" i="19"/>
  <c r="V156" i="19"/>
  <c r="U156" i="19"/>
  <c r="O156" i="19"/>
  <c r="S156" i="19" s="1"/>
  <c r="X155" i="19"/>
  <c r="W155" i="19"/>
  <c r="V155" i="19"/>
  <c r="U155" i="19"/>
  <c r="O155" i="19"/>
  <c r="P155" i="19" s="1"/>
  <c r="X154" i="19"/>
  <c r="W154" i="19"/>
  <c r="V154" i="19"/>
  <c r="U154" i="19"/>
  <c r="O154" i="19"/>
  <c r="Q154" i="19" s="1"/>
  <c r="X153" i="19"/>
  <c r="W153" i="19"/>
  <c r="V153" i="19"/>
  <c r="U153" i="19"/>
  <c r="O153" i="19"/>
  <c r="S153" i="19" s="1"/>
  <c r="X152" i="19"/>
  <c r="W152" i="19"/>
  <c r="V152" i="19"/>
  <c r="U152" i="19"/>
  <c r="O152" i="19"/>
  <c r="S152" i="19" s="1"/>
  <c r="X151" i="19"/>
  <c r="W151" i="19"/>
  <c r="V151" i="19"/>
  <c r="U151" i="19"/>
  <c r="O151" i="19"/>
  <c r="P151" i="19" s="1"/>
  <c r="X150" i="19"/>
  <c r="W150" i="19"/>
  <c r="V150" i="19"/>
  <c r="U150" i="19"/>
  <c r="O150" i="19"/>
  <c r="X149" i="19"/>
  <c r="W149" i="19"/>
  <c r="V149" i="19"/>
  <c r="U149" i="19"/>
  <c r="O149" i="19"/>
  <c r="X148" i="19"/>
  <c r="W148" i="19"/>
  <c r="V148" i="19"/>
  <c r="U148" i="19"/>
  <c r="O148" i="19"/>
  <c r="S148" i="19" s="1"/>
  <c r="X144" i="19"/>
  <c r="W144" i="19"/>
  <c r="V144" i="19"/>
  <c r="U144" i="19"/>
  <c r="O144" i="19"/>
  <c r="P144" i="19" s="1"/>
  <c r="X143" i="19"/>
  <c r="W143" i="19"/>
  <c r="V143" i="19"/>
  <c r="U143" i="19"/>
  <c r="O143" i="19"/>
  <c r="Q143" i="19" s="1"/>
  <c r="X142" i="19"/>
  <c r="W142" i="19"/>
  <c r="V142" i="19"/>
  <c r="U142" i="19"/>
  <c r="O142" i="19"/>
  <c r="S142" i="19" s="1"/>
  <c r="X141" i="19"/>
  <c r="W141" i="19"/>
  <c r="V141" i="19"/>
  <c r="U141" i="19"/>
  <c r="O141" i="19"/>
  <c r="S141" i="19" s="1"/>
  <c r="X140" i="19"/>
  <c r="W140" i="19"/>
  <c r="V140" i="19"/>
  <c r="U140" i="19"/>
  <c r="O140" i="19"/>
  <c r="P140" i="19" s="1"/>
  <c r="X139" i="19"/>
  <c r="W139" i="19"/>
  <c r="V139" i="19"/>
  <c r="U139" i="19"/>
  <c r="O139" i="19"/>
  <c r="X138" i="19"/>
  <c r="W138" i="19"/>
  <c r="V138" i="19"/>
  <c r="U138" i="19"/>
  <c r="O138" i="19"/>
  <c r="X137" i="19"/>
  <c r="W137" i="19"/>
  <c r="V137" i="19"/>
  <c r="U137" i="19"/>
  <c r="O137" i="19"/>
  <c r="S137" i="19" s="1"/>
  <c r="X136" i="19"/>
  <c r="W136" i="19"/>
  <c r="V136" i="19"/>
  <c r="U136" i="19"/>
  <c r="O136" i="19"/>
  <c r="P136" i="19" s="1"/>
  <c r="X135" i="19"/>
  <c r="W135" i="19"/>
  <c r="V135" i="19"/>
  <c r="U135" i="19"/>
  <c r="O135" i="19"/>
  <c r="Q135" i="19" s="1"/>
  <c r="X134" i="19"/>
  <c r="W134" i="19"/>
  <c r="V134" i="19"/>
  <c r="U134" i="19"/>
  <c r="O134" i="19"/>
  <c r="S134" i="19" s="1"/>
  <c r="X133" i="19"/>
  <c r="W133" i="19"/>
  <c r="V133" i="19"/>
  <c r="U133" i="19"/>
  <c r="O133" i="19"/>
  <c r="S133" i="19" s="1"/>
  <c r="X132" i="19"/>
  <c r="W132" i="19"/>
  <c r="V132" i="19"/>
  <c r="U132" i="19"/>
  <c r="O132" i="19"/>
  <c r="P132" i="19" s="1"/>
  <c r="X131" i="19"/>
  <c r="W131" i="19"/>
  <c r="V131" i="19"/>
  <c r="U131" i="19"/>
  <c r="O131" i="19"/>
  <c r="W127" i="19"/>
  <c r="X127" i="19"/>
  <c r="V127" i="19"/>
  <c r="U127" i="19"/>
  <c r="O127" i="19"/>
  <c r="P127" i="19" s="1"/>
  <c r="X126" i="19"/>
  <c r="W126" i="19"/>
  <c r="V126" i="19"/>
  <c r="U126" i="19"/>
  <c r="O126" i="19"/>
  <c r="Q126" i="19" s="1"/>
  <c r="X125" i="19"/>
  <c r="W125" i="19"/>
  <c r="V125" i="19"/>
  <c r="U125" i="19"/>
  <c r="O125" i="19"/>
  <c r="P125" i="19" s="1"/>
  <c r="X124" i="19"/>
  <c r="W124" i="19"/>
  <c r="V124" i="19"/>
  <c r="U124" i="19"/>
  <c r="O124" i="19"/>
  <c r="Q124" i="19" s="1"/>
  <c r="X121" i="19"/>
  <c r="W121" i="19"/>
  <c r="V121" i="19"/>
  <c r="U121" i="19"/>
  <c r="O121" i="19"/>
  <c r="X120" i="19"/>
  <c r="W120" i="19"/>
  <c r="V120" i="19"/>
  <c r="U120" i="19"/>
  <c r="O120" i="19"/>
  <c r="X119" i="19"/>
  <c r="W119" i="19"/>
  <c r="V119" i="19"/>
  <c r="U119" i="19"/>
  <c r="O119" i="19"/>
  <c r="P119" i="19" s="1"/>
  <c r="X118" i="19"/>
  <c r="W118" i="19"/>
  <c r="V118" i="19"/>
  <c r="U118" i="19"/>
  <c r="O118" i="19"/>
  <c r="Q118" i="19" s="1"/>
  <c r="X115" i="19"/>
  <c r="W115" i="19"/>
  <c r="V115" i="19"/>
  <c r="U115" i="19"/>
  <c r="O115" i="19"/>
  <c r="R115" i="19" s="1"/>
  <c r="X116" i="19"/>
  <c r="W116" i="19"/>
  <c r="V116" i="19"/>
  <c r="U116" i="19"/>
  <c r="O116" i="19"/>
  <c r="S116" i="19" s="1"/>
  <c r="X114" i="19"/>
  <c r="W114" i="19"/>
  <c r="V114" i="19"/>
  <c r="U114" i="19"/>
  <c r="O114" i="19"/>
  <c r="Q114" i="19" s="1"/>
  <c r="X113" i="19"/>
  <c r="W113" i="19"/>
  <c r="V113" i="19"/>
  <c r="U113" i="19"/>
  <c r="O113" i="19"/>
  <c r="X108" i="19"/>
  <c r="W108" i="19"/>
  <c r="V108" i="19"/>
  <c r="U108" i="19"/>
  <c r="O108" i="19"/>
  <c r="Q108" i="19" s="1"/>
  <c r="X107" i="19"/>
  <c r="W107" i="19"/>
  <c r="V107" i="19"/>
  <c r="U107" i="19"/>
  <c r="O107" i="19"/>
  <c r="R107" i="19" s="1"/>
  <c r="X105" i="19"/>
  <c r="W105" i="19"/>
  <c r="V105" i="19"/>
  <c r="U105" i="19"/>
  <c r="O105" i="19"/>
  <c r="S105" i="19" s="1"/>
  <c r="X104" i="19"/>
  <c r="W104" i="19"/>
  <c r="V104" i="19"/>
  <c r="U104" i="19"/>
  <c r="O104" i="19"/>
  <c r="S104" i="19" s="1"/>
  <c r="X103" i="19"/>
  <c r="W103" i="19"/>
  <c r="V103" i="19"/>
  <c r="U103" i="19"/>
  <c r="O103" i="19"/>
  <c r="Q103" i="19" s="1"/>
  <c r="X102" i="19"/>
  <c r="W102" i="19"/>
  <c r="V102" i="19"/>
  <c r="U102" i="19"/>
  <c r="O102" i="19"/>
  <c r="R102" i="19" s="1"/>
  <c r="X101" i="19"/>
  <c r="W101" i="19"/>
  <c r="V101" i="19"/>
  <c r="U101" i="19"/>
  <c r="O101" i="19"/>
  <c r="X100" i="19"/>
  <c r="W100" i="19"/>
  <c r="V100" i="19"/>
  <c r="U100" i="19"/>
  <c r="O100" i="19"/>
  <c r="X99" i="19"/>
  <c r="W99" i="19"/>
  <c r="V99" i="19"/>
  <c r="U99" i="19"/>
  <c r="O99" i="19"/>
  <c r="Q99" i="19" s="1"/>
  <c r="X98" i="19"/>
  <c r="W98" i="19"/>
  <c r="V98" i="19"/>
  <c r="U98" i="19"/>
  <c r="O98" i="19"/>
  <c r="R98" i="19" s="1"/>
  <c r="X97" i="19"/>
  <c r="W97" i="19"/>
  <c r="V97" i="19"/>
  <c r="U97" i="19"/>
  <c r="O97" i="19"/>
  <c r="S97" i="19" s="1"/>
  <c r="X96" i="19"/>
  <c r="W96" i="19"/>
  <c r="V96" i="19"/>
  <c r="U96" i="19"/>
  <c r="O96" i="19"/>
  <c r="S96" i="19" s="1"/>
  <c r="X95" i="19"/>
  <c r="W95" i="19"/>
  <c r="V95" i="19"/>
  <c r="U95" i="19"/>
  <c r="O95" i="19"/>
  <c r="Q95" i="19" s="1"/>
  <c r="X91" i="19"/>
  <c r="W91" i="19"/>
  <c r="V91" i="19"/>
  <c r="U91" i="19"/>
  <c r="O91" i="19"/>
  <c r="Q91" i="19" s="1"/>
  <c r="X90" i="19"/>
  <c r="W90" i="19"/>
  <c r="V90" i="19"/>
  <c r="U90" i="19"/>
  <c r="O90" i="19"/>
  <c r="R90" i="19" s="1"/>
  <c r="X89" i="19"/>
  <c r="W89" i="19"/>
  <c r="V89" i="19"/>
  <c r="U89" i="19"/>
  <c r="O89" i="19"/>
  <c r="S89" i="19" s="1"/>
  <c r="X88" i="19"/>
  <c r="W88" i="19"/>
  <c r="V88" i="19"/>
  <c r="U88" i="19"/>
  <c r="O88" i="19"/>
  <c r="Q88" i="19" s="1"/>
  <c r="X87" i="19"/>
  <c r="W87" i="19"/>
  <c r="V87" i="19"/>
  <c r="U87" i="19"/>
  <c r="O87" i="19"/>
  <c r="R87" i="19" s="1"/>
  <c r="X86" i="19"/>
  <c r="W86" i="19"/>
  <c r="V86" i="19"/>
  <c r="U86" i="19"/>
  <c r="O86" i="19"/>
  <c r="X85" i="19"/>
  <c r="W85" i="19"/>
  <c r="V85" i="19"/>
  <c r="U85" i="19"/>
  <c r="O85" i="19"/>
  <c r="Q85" i="19" s="1"/>
  <c r="X84" i="19"/>
  <c r="W84" i="19"/>
  <c r="V84" i="19"/>
  <c r="U84" i="19"/>
  <c r="O84" i="19"/>
  <c r="R84" i="19" s="1"/>
  <c r="X83" i="19"/>
  <c r="W83" i="19"/>
  <c r="V83" i="19"/>
  <c r="U83" i="19"/>
  <c r="O83" i="19"/>
  <c r="S83" i="19" s="1"/>
  <c r="X82" i="19"/>
  <c r="W82" i="19"/>
  <c r="V82" i="19"/>
  <c r="U82" i="19"/>
  <c r="O82" i="19"/>
  <c r="S82" i="19" s="1"/>
  <c r="X81" i="19"/>
  <c r="W81" i="19"/>
  <c r="V81" i="19"/>
  <c r="U81" i="19"/>
  <c r="O81" i="19"/>
  <c r="Q81" i="19" s="1"/>
  <c r="X77" i="19"/>
  <c r="W77" i="19"/>
  <c r="V77" i="19"/>
  <c r="U77" i="19"/>
  <c r="O77" i="19"/>
  <c r="P77" i="19" s="1"/>
  <c r="X76" i="19"/>
  <c r="W76" i="19"/>
  <c r="V76" i="19"/>
  <c r="U76" i="19"/>
  <c r="O76" i="19"/>
  <c r="Q76" i="19" s="1"/>
  <c r="X75" i="19"/>
  <c r="W75" i="19"/>
  <c r="V75" i="19"/>
  <c r="U75" i="19"/>
  <c r="O75" i="19"/>
  <c r="X73" i="19"/>
  <c r="W73" i="19"/>
  <c r="V73" i="19"/>
  <c r="U73" i="19"/>
  <c r="O73" i="19"/>
  <c r="P73" i="19" s="1"/>
  <c r="X72" i="19"/>
  <c r="W72" i="19"/>
  <c r="V72" i="19"/>
  <c r="U72" i="19"/>
  <c r="O72" i="19"/>
  <c r="Q72" i="19" s="1"/>
  <c r="X71" i="19"/>
  <c r="W71" i="19"/>
  <c r="V71" i="19"/>
  <c r="U71" i="19"/>
  <c r="O71" i="19"/>
  <c r="S71" i="19" s="1"/>
  <c r="X70" i="19"/>
  <c r="W70" i="19"/>
  <c r="V70" i="19"/>
  <c r="U70" i="19"/>
  <c r="O70" i="19"/>
  <c r="S70" i="19" s="1"/>
  <c r="X69" i="19"/>
  <c r="W69" i="19"/>
  <c r="V69" i="19"/>
  <c r="U69" i="19"/>
  <c r="O69" i="19"/>
  <c r="P69" i="19" s="1"/>
  <c r="X68" i="19"/>
  <c r="W68" i="19"/>
  <c r="V68" i="19"/>
  <c r="U68" i="19"/>
  <c r="O68" i="19"/>
  <c r="Q68" i="19" s="1"/>
  <c r="X67" i="19"/>
  <c r="W67" i="19"/>
  <c r="V67" i="19"/>
  <c r="U67" i="19"/>
  <c r="O67" i="19"/>
  <c r="S67" i="19" s="1"/>
  <c r="X66" i="19"/>
  <c r="W66" i="19"/>
  <c r="V66" i="19"/>
  <c r="U66" i="19"/>
  <c r="O66" i="19"/>
  <c r="P66" i="19" s="1"/>
  <c r="X62" i="19"/>
  <c r="W62" i="19"/>
  <c r="V62" i="19"/>
  <c r="U62" i="19"/>
  <c r="O62" i="19"/>
  <c r="S62" i="19" s="1"/>
  <c r="X61" i="19"/>
  <c r="W61" i="19"/>
  <c r="V61" i="19"/>
  <c r="U61" i="19"/>
  <c r="O61" i="19"/>
  <c r="Q61" i="19" s="1"/>
  <c r="X60" i="19"/>
  <c r="W60" i="19"/>
  <c r="V60" i="19"/>
  <c r="U60" i="19"/>
  <c r="O60" i="19"/>
  <c r="X59" i="19"/>
  <c r="W59" i="19"/>
  <c r="V59" i="19"/>
  <c r="U59" i="19"/>
  <c r="O59" i="19"/>
  <c r="S59" i="19" s="1"/>
  <c r="X58" i="19"/>
  <c r="W58" i="19"/>
  <c r="V58" i="19"/>
  <c r="U58" i="19"/>
  <c r="O58" i="19"/>
  <c r="S58" i="19" s="1"/>
  <c r="X57" i="19"/>
  <c r="W57" i="19"/>
  <c r="V57" i="19"/>
  <c r="U57" i="19"/>
  <c r="O57" i="19"/>
  <c r="Q57" i="19" s="1"/>
  <c r="X56" i="19"/>
  <c r="W56" i="19"/>
  <c r="V56" i="19"/>
  <c r="U56" i="19"/>
  <c r="O56" i="19"/>
  <c r="R56" i="19" s="1"/>
  <c r="X54" i="19"/>
  <c r="W54" i="19"/>
  <c r="V54" i="19"/>
  <c r="U54" i="19"/>
  <c r="O54" i="19"/>
  <c r="S54" i="19" s="1"/>
  <c r="X53" i="19"/>
  <c r="W53" i="19"/>
  <c r="V53" i="19"/>
  <c r="U53" i="19"/>
  <c r="O53" i="19"/>
  <c r="S53" i="19" s="1"/>
  <c r="X52" i="19"/>
  <c r="W52" i="19"/>
  <c r="V52" i="19"/>
  <c r="U52" i="19"/>
  <c r="O52" i="19"/>
  <c r="Q52" i="19" s="1"/>
  <c r="X51" i="19"/>
  <c r="W51" i="19"/>
  <c r="V51" i="19"/>
  <c r="U51" i="19"/>
  <c r="O51" i="19"/>
  <c r="X47" i="19"/>
  <c r="W47" i="19"/>
  <c r="V47" i="19"/>
  <c r="U47" i="19"/>
  <c r="O47" i="19"/>
  <c r="R47" i="19" s="1"/>
  <c r="X46" i="19"/>
  <c r="W46" i="19"/>
  <c r="V46" i="19"/>
  <c r="U46" i="19"/>
  <c r="O46" i="19"/>
  <c r="S46" i="19" s="1"/>
  <c r="X45" i="19"/>
  <c r="W45" i="19"/>
  <c r="V45" i="19"/>
  <c r="U45" i="19"/>
  <c r="O45" i="19"/>
  <c r="P45" i="19" s="1"/>
  <c r="X44" i="19"/>
  <c r="W44" i="19"/>
  <c r="V44" i="19"/>
  <c r="U44" i="19"/>
  <c r="O44" i="19"/>
  <c r="R44" i="19" s="1"/>
  <c r="X43" i="19"/>
  <c r="W43" i="19"/>
  <c r="V43" i="19"/>
  <c r="U43" i="19"/>
  <c r="O43" i="19"/>
  <c r="P43" i="19" s="1"/>
  <c r="X41" i="19"/>
  <c r="W41" i="19"/>
  <c r="V41" i="19"/>
  <c r="U41" i="19"/>
  <c r="O41" i="19"/>
  <c r="R41" i="19" s="1"/>
  <c r="X40" i="19"/>
  <c r="W40" i="19"/>
  <c r="V40" i="19"/>
  <c r="U40" i="19"/>
  <c r="O40" i="19"/>
  <c r="S40" i="19" s="1"/>
  <c r="X39" i="19"/>
  <c r="W39" i="19"/>
  <c r="V39" i="19"/>
  <c r="U39" i="19"/>
  <c r="O39" i="19"/>
  <c r="P39" i="19" s="1"/>
  <c r="X38" i="19"/>
  <c r="W38" i="19"/>
  <c r="V38" i="19"/>
  <c r="U38" i="19"/>
  <c r="O38" i="19"/>
  <c r="Q38" i="19" s="1"/>
  <c r="X37" i="19"/>
  <c r="W37" i="19"/>
  <c r="V37" i="19"/>
  <c r="U37" i="19"/>
  <c r="O37" i="19"/>
  <c r="R37" i="19" s="1"/>
  <c r="V25" i="19"/>
  <c r="D23" i="26"/>
  <c r="H195" i="25"/>
  <c r="H194" i="25"/>
  <c r="H193" i="25"/>
  <c r="H192" i="25"/>
  <c r="H191" i="25"/>
  <c r="H187" i="25"/>
  <c r="H186" i="25"/>
  <c r="H185" i="25"/>
  <c r="H184" i="25"/>
  <c r="H183" i="25"/>
  <c r="H179" i="25"/>
  <c r="H178" i="25"/>
  <c r="H177" i="25"/>
  <c r="H176" i="25"/>
  <c r="H175" i="25"/>
  <c r="H171" i="25"/>
  <c r="H170" i="25"/>
  <c r="H169" i="25"/>
  <c r="H168" i="25"/>
  <c r="C19" i="26" s="1"/>
  <c r="C99" i="26" s="1"/>
  <c r="H167" i="25"/>
  <c r="H163" i="25"/>
  <c r="H162" i="25"/>
  <c r="H161" i="25"/>
  <c r="H160" i="25"/>
  <c r="H159" i="25"/>
  <c r="H155" i="25"/>
  <c r="H154" i="25"/>
  <c r="H153" i="25"/>
  <c r="H152" i="25"/>
  <c r="H151" i="25"/>
  <c r="H147" i="25"/>
  <c r="H146" i="25"/>
  <c r="H145" i="25"/>
  <c r="H144" i="25"/>
  <c r="H143" i="25"/>
  <c r="H139" i="25"/>
  <c r="H138" i="25"/>
  <c r="H137" i="25"/>
  <c r="H136" i="25"/>
  <c r="H135" i="25"/>
  <c r="C15" i="26" s="1"/>
  <c r="H131" i="25"/>
  <c r="H130" i="25"/>
  <c r="H129" i="25"/>
  <c r="H128" i="25"/>
  <c r="H127" i="25"/>
  <c r="H123" i="25"/>
  <c r="H122" i="25"/>
  <c r="H121" i="25"/>
  <c r="H120" i="25"/>
  <c r="H119" i="25"/>
  <c r="H115" i="25"/>
  <c r="H114" i="25"/>
  <c r="H113" i="25"/>
  <c r="H112" i="25"/>
  <c r="H111" i="25"/>
  <c r="H106" i="25"/>
  <c r="H105" i="25"/>
  <c r="H104" i="25"/>
  <c r="H103" i="25"/>
  <c r="H102" i="25"/>
  <c r="H97" i="25"/>
  <c r="H96" i="25"/>
  <c r="H95" i="25"/>
  <c r="H94" i="25"/>
  <c r="H93" i="25"/>
  <c r="H89" i="25"/>
  <c r="H88" i="25"/>
  <c r="H87" i="25"/>
  <c r="H86" i="25"/>
  <c r="H85" i="25"/>
  <c r="H81" i="25"/>
  <c r="H80" i="25"/>
  <c r="H79" i="25"/>
  <c r="H78" i="25"/>
  <c r="H77" i="25"/>
  <c r="H73" i="25"/>
  <c r="H72" i="25"/>
  <c r="H71" i="25"/>
  <c r="H70" i="25"/>
  <c r="C7" i="26" s="1"/>
  <c r="H69" i="25"/>
  <c r="H65" i="25"/>
  <c r="H64" i="25"/>
  <c r="H63" i="25"/>
  <c r="H62" i="25"/>
  <c r="H61" i="25"/>
  <c r="H57" i="25"/>
  <c r="H56" i="25"/>
  <c r="H55" i="25"/>
  <c r="H54" i="25"/>
  <c r="H53" i="25"/>
  <c r="H49" i="25"/>
  <c r="H48" i="25"/>
  <c r="H47" i="25"/>
  <c r="H46" i="25"/>
  <c r="H45" i="25"/>
  <c r="H41" i="25"/>
  <c r="H40" i="25"/>
  <c r="H39" i="25"/>
  <c r="H38" i="25"/>
  <c r="H37" i="25"/>
  <c r="H29" i="25"/>
  <c r="H30" i="25"/>
  <c r="H31" i="25"/>
  <c r="H32" i="25"/>
  <c r="H28" i="25"/>
  <c r="A189" i="25"/>
  <c r="A165" i="25"/>
  <c r="A157" i="25"/>
  <c r="A125" i="25"/>
  <c r="A91" i="25"/>
  <c r="A67" i="25"/>
  <c r="A26" i="25"/>
  <c r="E22" i="25"/>
  <c r="A23" i="28" s="1"/>
  <c r="E21" i="25"/>
  <c r="A22" i="28" s="1"/>
  <c r="E20" i="25"/>
  <c r="A21" i="28" s="1"/>
  <c r="E19" i="25"/>
  <c r="A20" i="28" s="1"/>
  <c r="E18" i="25"/>
  <c r="A19" i="28" s="1"/>
  <c r="E17" i="25"/>
  <c r="A18" i="28" s="1"/>
  <c r="E16" i="25"/>
  <c r="A17" i="28" s="1"/>
  <c r="E15" i="25"/>
  <c r="A16" i="28" s="1"/>
  <c r="E14" i="25"/>
  <c r="A15" i="28" s="1"/>
  <c r="E13" i="25"/>
  <c r="A14" i="28" s="1"/>
  <c r="E12" i="25"/>
  <c r="A13" i="28" s="1"/>
  <c r="E11" i="25"/>
  <c r="A12" i="28" s="1"/>
  <c r="E10" i="25"/>
  <c r="A11" i="28" s="1"/>
  <c r="E9" i="25"/>
  <c r="A10" i="28" s="1"/>
  <c r="E8" i="25"/>
  <c r="A9" i="28" s="1"/>
  <c r="E7" i="25"/>
  <c r="A8" i="28" s="1"/>
  <c r="E6" i="25"/>
  <c r="A7" i="28" s="1"/>
  <c r="E5" i="25"/>
  <c r="A6" i="28" s="1"/>
  <c r="E4" i="25"/>
  <c r="A5" i="28" s="1"/>
  <c r="E3" i="25"/>
  <c r="A4" i="28" s="1"/>
  <c r="E2" i="25"/>
  <c r="A3" i="28" s="1"/>
  <c r="W311" i="19" l="1"/>
  <c r="V311" i="19"/>
  <c r="U311" i="19"/>
  <c r="X311" i="19"/>
  <c r="B18" i="26"/>
  <c r="B98" i="26" s="1"/>
  <c r="B20" i="26"/>
  <c r="B8" i="26"/>
  <c r="B14" i="26"/>
  <c r="B95" i="26" s="1"/>
  <c r="B16" i="26"/>
  <c r="B96" i="26" s="1"/>
  <c r="B4" i="26"/>
  <c r="B12" i="26"/>
  <c r="B93" i="26" s="1"/>
  <c r="B10" i="26"/>
  <c r="B92" i="26" s="1"/>
  <c r="B6" i="26"/>
  <c r="B21" i="26"/>
  <c r="B2" i="26"/>
  <c r="B17" i="26"/>
  <c r="B97" i="26" s="1"/>
  <c r="B13" i="26"/>
  <c r="B94" i="26" s="1"/>
  <c r="B9" i="26"/>
  <c r="B91" i="26" s="1"/>
  <c r="B5" i="26"/>
  <c r="B90" i="26" s="1"/>
  <c r="B22" i="26"/>
  <c r="B100" i="26" s="1"/>
  <c r="B19" i="26"/>
  <c r="B99" i="26" s="1"/>
  <c r="B15" i="26"/>
  <c r="B11" i="26"/>
  <c r="B7" i="26"/>
  <c r="B3" i="26"/>
  <c r="C2" i="26"/>
  <c r="P291" i="19"/>
  <c r="C22" i="26"/>
  <c r="C100" i="26" s="1"/>
  <c r="C21" i="26"/>
  <c r="C18" i="26"/>
  <c r="C98" i="26" s="1"/>
  <c r="C17" i="26"/>
  <c r="C97" i="26" s="1"/>
  <c r="C16" i="26"/>
  <c r="C96" i="26" s="1"/>
  <c r="C12" i="26"/>
  <c r="C93" i="26" s="1"/>
  <c r="C11" i="26"/>
  <c r="C9" i="26"/>
  <c r="C91" i="26" s="1"/>
  <c r="P321" i="19"/>
  <c r="P272" i="19"/>
  <c r="P275" i="19"/>
  <c r="Q321" i="19"/>
  <c r="R89" i="19"/>
  <c r="P54" i="19"/>
  <c r="Q133" i="19"/>
  <c r="P193" i="19"/>
  <c r="Q89" i="19"/>
  <c r="P40" i="19"/>
  <c r="P104" i="19"/>
  <c r="Q142" i="19"/>
  <c r="P233" i="19"/>
  <c r="Q41" i="19"/>
  <c r="U63" i="19"/>
  <c r="P114" i="19"/>
  <c r="P142" i="19"/>
  <c r="P171" i="19"/>
  <c r="R178" i="19"/>
  <c r="P67" i="19"/>
  <c r="Q70" i="19"/>
  <c r="P184" i="19"/>
  <c r="P186" i="19"/>
  <c r="Q71" i="19"/>
  <c r="Q87" i="19"/>
  <c r="Q90" i="19"/>
  <c r="Q105" i="19"/>
  <c r="U145" i="19"/>
  <c r="P154" i="19"/>
  <c r="R156" i="19"/>
  <c r="P220" i="19"/>
  <c r="P241" i="19"/>
  <c r="P264" i="19"/>
  <c r="P283" i="19"/>
  <c r="P306" i="19"/>
  <c r="P309" i="19"/>
  <c r="P38" i="19"/>
  <c r="Q40" i="19"/>
  <c r="Q46" i="19"/>
  <c r="P56" i="19"/>
  <c r="P59" i="19"/>
  <c r="P71" i="19"/>
  <c r="U92" i="19"/>
  <c r="P87" i="19"/>
  <c r="P105" i="19"/>
  <c r="Q137" i="19"/>
  <c r="Q156" i="19"/>
  <c r="R166" i="19"/>
  <c r="P176" i="19"/>
  <c r="P237" i="19"/>
  <c r="P302" i="19"/>
  <c r="V325" i="19"/>
  <c r="U179" i="19"/>
  <c r="W295" i="19"/>
  <c r="P37" i="19"/>
  <c r="P41" i="19"/>
  <c r="P46" i="19"/>
  <c r="Q47" i="19"/>
  <c r="P53" i="19"/>
  <c r="Q58" i="19"/>
  <c r="S77" i="19"/>
  <c r="W92" i="19"/>
  <c r="P88" i="19"/>
  <c r="P89" i="19"/>
  <c r="P90" i="19"/>
  <c r="Q96" i="19"/>
  <c r="Q116" i="19"/>
  <c r="P143" i="19"/>
  <c r="V161" i="19"/>
  <c r="Q167" i="19"/>
  <c r="Q168" i="19"/>
  <c r="Q175" i="19"/>
  <c r="P192" i="19"/>
  <c r="P222" i="19"/>
  <c r="Q225" i="19"/>
  <c r="Q226" i="19"/>
  <c r="P229" i="19"/>
  <c r="R233" i="19"/>
  <c r="U258" i="19"/>
  <c r="Q240" i="19"/>
  <c r="Q256" i="19"/>
  <c r="P271" i="19"/>
  <c r="P276" i="19"/>
  <c r="U295" i="19"/>
  <c r="P290" i="19"/>
  <c r="P314" i="19"/>
  <c r="X325" i="19"/>
  <c r="U325" i="19"/>
  <c r="W179" i="19"/>
  <c r="X179" i="19"/>
  <c r="R167" i="19"/>
  <c r="W234" i="19"/>
  <c r="R225" i="19"/>
  <c r="P44" i="19"/>
  <c r="P47" i="19"/>
  <c r="P58" i="19"/>
  <c r="Q59" i="19"/>
  <c r="P62" i="19"/>
  <c r="P72" i="19"/>
  <c r="V92" i="19"/>
  <c r="P85" i="19"/>
  <c r="X92" i="19"/>
  <c r="P96" i="19"/>
  <c r="P98" i="19"/>
  <c r="P107" i="19"/>
  <c r="P116" i="19"/>
  <c r="P118" i="19"/>
  <c r="P126" i="19"/>
  <c r="P135" i="19"/>
  <c r="R137" i="19"/>
  <c r="Q152" i="19"/>
  <c r="P167" i="19"/>
  <c r="P168" i="19"/>
  <c r="R170" i="19"/>
  <c r="P172" i="19"/>
  <c r="P175" i="19"/>
  <c r="Q176" i="19"/>
  <c r="P187" i="19"/>
  <c r="P199" i="19"/>
  <c r="P225" i="19"/>
  <c r="P226" i="19"/>
  <c r="P231" i="19"/>
  <c r="Q233" i="19"/>
  <c r="Q237" i="19"/>
  <c r="P240" i="19"/>
  <c r="Q241" i="19"/>
  <c r="P244" i="19"/>
  <c r="P265" i="19"/>
  <c r="P267" i="19"/>
  <c r="P284" i="19"/>
  <c r="P298" i="19"/>
  <c r="P301" i="19"/>
  <c r="W325" i="19"/>
  <c r="P320" i="19"/>
  <c r="U234" i="19"/>
  <c r="R83" i="19"/>
  <c r="R252" i="19"/>
  <c r="V295" i="19"/>
  <c r="U78" i="19"/>
  <c r="Q83" i="19"/>
  <c r="Q84" i="19"/>
  <c r="Q97" i="19"/>
  <c r="Q115" i="19"/>
  <c r="U128" i="19"/>
  <c r="Q134" i="19"/>
  <c r="R148" i="19"/>
  <c r="X161" i="19"/>
  <c r="Q153" i="19"/>
  <c r="W196" i="19"/>
  <c r="U196" i="19"/>
  <c r="R186" i="19"/>
  <c r="R192" i="19"/>
  <c r="Q252" i="19"/>
  <c r="Q253" i="19"/>
  <c r="P256" i="19"/>
  <c r="W278" i="19"/>
  <c r="R262" i="19"/>
  <c r="X278" i="19"/>
  <c r="R264" i="19"/>
  <c r="U278" i="19"/>
  <c r="P268" i="19"/>
  <c r="R270" i="19"/>
  <c r="R271" i="19"/>
  <c r="R283" i="19"/>
  <c r="R290" i="19"/>
  <c r="R301" i="19"/>
  <c r="R309" i="19"/>
  <c r="P322" i="19"/>
  <c r="U110" i="19"/>
  <c r="X145" i="19"/>
  <c r="U217" i="19"/>
  <c r="U161" i="19"/>
  <c r="V196" i="19"/>
  <c r="W48" i="19"/>
  <c r="U48" i="19"/>
  <c r="R40" i="19"/>
  <c r="R46" i="19"/>
  <c r="R58" i="19"/>
  <c r="P68" i="19"/>
  <c r="R70" i="19"/>
  <c r="R71" i="19"/>
  <c r="P76" i="19"/>
  <c r="P81" i="19"/>
  <c r="P83" i="19"/>
  <c r="P84" i="19"/>
  <c r="P91" i="19"/>
  <c r="P97" i="19"/>
  <c r="P102" i="19"/>
  <c r="Q104" i="19"/>
  <c r="P115" i="19"/>
  <c r="P124" i="19"/>
  <c r="P134" i="19"/>
  <c r="Q141" i="19"/>
  <c r="Q148" i="19"/>
  <c r="P153" i="19"/>
  <c r="P164" i="19"/>
  <c r="R174" i="19"/>
  <c r="R175" i="19"/>
  <c r="P182" i="19"/>
  <c r="Q186" i="19"/>
  <c r="Q187" i="19"/>
  <c r="P190" i="19"/>
  <c r="Q192" i="19"/>
  <c r="Q193" i="19"/>
  <c r="P195" i="19"/>
  <c r="Q200" i="19"/>
  <c r="P221" i="19"/>
  <c r="P230" i="19"/>
  <c r="P245" i="19"/>
  <c r="P252" i="19"/>
  <c r="P253" i="19"/>
  <c r="Q262" i="19"/>
  <c r="Q264" i="19"/>
  <c r="Q270" i="19"/>
  <c r="Q271" i="19"/>
  <c r="P281" i="19"/>
  <c r="Q283" i="19"/>
  <c r="Q284" i="19"/>
  <c r="P286" i="19"/>
  <c r="P288" i="19"/>
  <c r="Q290" i="19"/>
  <c r="Q291" i="19"/>
  <c r="P294" i="19"/>
  <c r="P299" i="19"/>
  <c r="Q301" i="19"/>
  <c r="Q302" i="19"/>
  <c r="P305" i="19"/>
  <c r="P308" i="19"/>
  <c r="Q309" i="19"/>
  <c r="P318" i="19"/>
  <c r="Q320" i="19"/>
  <c r="S75" i="19"/>
  <c r="Q75" i="19"/>
  <c r="R75" i="19"/>
  <c r="P86" i="19"/>
  <c r="Q86" i="19"/>
  <c r="R86" i="19"/>
  <c r="Q131" i="19"/>
  <c r="P131" i="19"/>
  <c r="Q150" i="19"/>
  <c r="P150" i="19"/>
  <c r="R227" i="19"/>
  <c r="P227" i="19"/>
  <c r="S248" i="19"/>
  <c r="P248" i="19"/>
  <c r="Q248" i="19"/>
  <c r="R248" i="19"/>
  <c r="S324" i="19"/>
  <c r="P324" i="19"/>
  <c r="Q324" i="19"/>
  <c r="R324" i="19"/>
  <c r="R51" i="19"/>
  <c r="P51" i="19"/>
  <c r="R60" i="19"/>
  <c r="P60" i="19"/>
  <c r="S101" i="19"/>
  <c r="P101" i="19"/>
  <c r="Q101" i="19"/>
  <c r="R121" i="19"/>
  <c r="P121" i="19"/>
  <c r="Q121" i="19"/>
  <c r="S149" i="19"/>
  <c r="P149" i="19"/>
  <c r="Q149" i="19"/>
  <c r="R149" i="19"/>
  <c r="S317" i="19"/>
  <c r="P317" i="19"/>
  <c r="Q317" i="19"/>
  <c r="S100" i="19"/>
  <c r="P100" i="19"/>
  <c r="Q100" i="19"/>
  <c r="R100" i="19"/>
  <c r="S120" i="19"/>
  <c r="P120" i="19"/>
  <c r="Q120" i="19"/>
  <c r="R120" i="19"/>
  <c r="Q139" i="19"/>
  <c r="P139" i="19"/>
  <c r="Q158" i="19"/>
  <c r="P158" i="19"/>
  <c r="R188" i="19"/>
  <c r="P188" i="19"/>
  <c r="R194" i="19"/>
  <c r="P194" i="19"/>
  <c r="S274" i="19"/>
  <c r="Q274" i="19"/>
  <c r="R274" i="19"/>
  <c r="R285" i="19"/>
  <c r="P285" i="19"/>
  <c r="R292" i="19"/>
  <c r="P292" i="19"/>
  <c r="R303" i="19"/>
  <c r="P303" i="19"/>
  <c r="S316" i="19"/>
  <c r="P316" i="19"/>
  <c r="Q316" i="19"/>
  <c r="R316" i="19"/>
  <c r="P82" i="19"/>
  <c r="Q82" i="19"/>
  <c r="R82" i="19"/>
  <c r="R113" i="19"/>
  <c r="P113" i="19"/>
  <c r="Q113" i="19"/>
  <c r="S138" i="19"/>
  <c r="P138" i="19"/>
  <c r="Q138" i="19"/>
  <c r="R138" i="19"/>
  <c r="S157" i="19"/>
  <c r="P157" i="19"/>
  <c r="Q157" i="19"/>
  <c r="R157" i="19"/>
  <c r="R249" i="19"/>
  <c r="P249" i="19"/>
  <c r="Q249" i="19"/>
  <c r="X78" i="19"/>
  <c r="W110" i="19"/>
  <c r="V128" i="19"/>
  <c r="X128" i="19"/>
  <c r="W145" i="19"/>
  <c r="V179" i="19"/>
  <c r="X234" i="19"/>
  <c r="X258" i="19"/>
  <c r="V48" i="19"/>
  <c r="X48" i="19"/>
  <c r="W63" i="19"/>
  <c r="X63" i="19"/>
  <c r="W78" i="19"/>
  <c r="V110" i="19"/>
  <c r="X110" i="19"/>
  <c r="W128" i="19"/>
  <c r="V145" i="19"/>
  <c r="W217" i="19"/>
  <c r="W258" i="19"/>
  <c r="V63" i="19"/>
  <c r="V78" i="19"/>
  <c r="S86" i="19"/>
  <c r="W161" i="19"/>
  <c r="X196" i="19"/>
  <c r="V217" i="19"/>
  <c r="X217" i="19"/>
  <c r="V234" i="19"/>
  <c r="V258" i="19"/>
  <c r="V278" i="19"/>
  <c r="X295" i="19"/>
  <c r="S81" i="19"/>
  <c r="S85" i="19"/>
  <c r="S88" i="19"/>
  <c r="S91" i="19"/>
  <c r="R53" i="19"/>
  <c r="R62" i="19"/>
  <c r="R67" i="19"/>
  <c r="R81" i="19"/>
  <c r="S84" i="19"/>
  <c r="R85" i="19"/>
  <c r="S87" i="19"/>
  <c r="R88" i="19"/>
  <c r="S90" i="19"/>
  <c r="R91" i="19"/>
  <c r="R171" i="19"/>
  <c r="R182" i="19"/>
  <c r="R195" i="19"/>
  <c r="R220" i="19"/>
  <c r="R229" i="19"/>
  <c r="R244" i="19"/>
  <c r="R267" i="19"/>
  <c r="R275" i="19"/>
  <c r="R286" i="19"/>
  <c r="R294" i="19"/>
  <c r="R305" i="19"/>
  <c r="Q37" i="19"/>
  <c r="Q44" i="19"/>
  <c r="Q53" i="19"/>
  <c r="Q54" i="19"/>
  <c r="Q62" i="19"/>
  <c r="Q67" i="19"/>
  <c r="R96" i="19"/>
  <c r="R104" i="19"/>
  <c r="R116" i="19"/>
  <c r="R133" i="19"/>
  <c r="R134" i="19"/>
  <c r="R141" i="19"/>
  <c r="R142" i="19"/>
  <c r="R152" i="19"/>
  <c r="R153" i="19"/>
  <c r="Q164" i="19"/>
  <c r="Q171" i="19"/>
  <c r="Q172" i="19"/>
  <c r="Q182" i="19"/>
  <c r="Q184" i="19"/>
  <c r="Q195" i="19"/>
  <c r="R199" i="19"/>
  <c r="Q220" i="19"/>
  <c r="Q221" i="19"/>
  <c r="Q229" i="19"/>
  <c r="Q230" i="19"/>
  <c r="R240" i="19"/>
  <c r="Q244" i="19"/>
  <c r="Q245" i="19"/>
  <c r="R256" i="19"/>
  <c r="Q267" i="19"/>
  <c r="Q275" i="19"/>
  <c r="Q286" i="19"/>
  <c r="Q294" i="19"/>
  <c r="Q298" i="19"/>
  <c r="Q305" i="19"/>
  <c r="Q306" i="19"/>
  <c r="R320" i="19"/>
  <c r="S319" i="19"/>
  <c r="R315" i="19"/>
  <c r="R319" i="19"/>
  <c r="S322" i="19"/>
  <c r="R323" i="19"/>
  <c r="Q314" i="19"/>
  <c r="P315" i="19"/>
  <c r="R317" i="19"/>
  <c r="Q318" i="19"/>
  <c r="P319" i="19"/>
  <c r="R321" i="19"/>
  <c r="Q322" i="19"/>
  <c r="P323" i="19"/>
  <c r="S315" i="19"/>
  <c r="S323" i="19"/>
  <c r="S314" i="19"/>
  <c r="S318" i="19"/>
  <c r="S300" i="19"/>
  <c r="R300" i="19"/>
  <c r="R298" i="19"/>
  <c r="Q299" i="19"/>
  <c r="P300" i="19"/>
  <c r="R302" i="19"/>
  <c r="Q303" i="19"/>
  <c r="P304" i="19"/>
  <c r="R306" i="19"/>
  <c r="Q308" i="19"/>
  <c r="S304" i="19"/>
  <c r="S299" i="19"/>
  <c r="S303" i="19"/>
  <c r="R304" i="19"/>
  <c r="S308" i="19"/>
  <c r="S282" i="19"/>
  <c r="S289" i="19"/>
  <c r="S293" i="19"/>
  <c r="R282" i="19"/>
  <c r="S285" i="19"/>
  <c r="S292" i="19"/>
  <c r="R293" i="19"/>
  <c r="Q281" i="19"/>
  <c r="P282" i="19"/>
  <c r="R284" i="19"/>
  <c r="Q285" i="19"/>
  <c r="Q288" i="19"/>
  <c r="P289" i="19"/>
  <c r="R291" i="19"/>
  <c r="Q292" i="19"/>
  <c r="P293" i="19"/>
  <c r="S281" i="19"/>
  <c r="S288" i="19"/>
  <c r="R289" i="19"/>
  <c r="Q261" i="19"/>
  <c r="P262" i="19"/>
  <c r="R265" i="19"/>
  <c r="Q266" i="19"/>
  <c r="R268" i="19"/>
  <c r="Q269" i="19"/>
  <c r="P270" i="19"/>
  <c r="R272" i="19"/>
  <c r="Q273" i="19"/>
  <c r="P274" i="19"/>
  <c r="R276" i="19"/>
  <c r="Q277" i="19"/>
  <c r="S261" i="19"/>
  <c r="S266" i="19"/>
  <c r="S269" i="19"/>
  <c r="S273" i="19"/>
  <c r="S277" i="19"/>
  <c r="R261" i="19"/>
  <c r="S265" i="19"/>
  <c r="R266" i="19"/>
  <c r="S268" i="19"/>
  <c r="R269" i="19"/>
  <c r="S272" i="19"/>
  <c r="R273" i="19"/>
  <c r="S276" i="19"/>
  <c r="R277" i="19"/>
  <c r="S237" i="19"/>
  <c r="R238" i="19"/>
  <c r="Q239" i="19"/>
  <c r="S241" i="19"/>
  <c r="R242" i="19"/>
  <c r="Q243" i="19"/>
  <c r="S245" i="19"/>
  <c r="R246" i="19"/>
  <c r="Q247" i="19"/>
  <c r="S249" i="19"/>
  <c r="R250" i="19"/>
  <c r="Q251" i="19"/>
  <c r="S253" i="19"/>
  <c r="R254" i="19"/>
  <c r="Q255" i="19"/>
  <c r="Q238" i="19"/>
  <c r="P239" i="19"/>
  <c r="Q242" i="19"/>
  <c r="P243" i="19"/>
  <c r="Q246" i="19"/>
  <c r="P247" i="19"/>
  <c r="Q250" i="19"/>
  <c r="P251" i="19"/>
  <c r="Q254" i="19"/>
  <c r="P255" i="19"/>
  <c r="P238" i="19"/>
  <c r="S239" i="19"/>
  <c r="P242" i="19"/>
  <c r="S243" i="19"/>
  <c r="P246" i="19"/>
  <c r="S247" i="19"/>
  <c r="P250" i="19"/>
  <c r="S251" i="19"/>
  <c r="P254" i="19"/>
  <c r="S255" i="19"/>
  <c r="S223" i="19"/>
  <c r="S228" i="19"/>
  <c r="S222" i="19"/>
  <c r="S231" i="19"/>
  <c r="R232" i="19"/>
  <c r="R221" i="19"/>
  <c r="Q222" i="19"/>
  <c r="P223" i="19"/>
  <c r="R226" i="19"/>
  <c r="Q227" i="19"/>
  <c r="P228" i="19"/>
  <c r="R230" i="19"/>
  <c r="Q231" i="19"/>
  <c r="P232" i="19"/>
  <c r="S232" i="19"/>
  <c r="R223" i="19"/>
  <c r="S227" i="19"/>
  <c r="R228" i="19"/>
  <c r="Q199" i="19"/>
  <c r="P200" i="19"/>
  <c r="S200" i="19"/>
  <c r="S185" i="19"/>
  <c r="S191" i="19"/>
  <c r="R185" i="19"/>
  <c r="S188" i="19"/>
  <c r="R189" i="19"/>
  <c r="S194" i="19"/>
  <c r="R184" i="19"/>
  <c r="P185" i="19"/>
  <c r="R187" i="19"/>
  <c r="Q188" i="19"/>
  <c r="P189" i="19"/>
  <c r="Q190" i="19"/>
  <c r="P191" i="19"/>
  <c r="R193" i="19"/>
  <c r="Q194" i="19"/>
  <c r="S189" i="19"/>
  <c r="S190" i="19"/>
  <c r="R191" i="19"/>
  <c r="P165" i="19"/>
  <c r="S166" i="19"/>
  <c r="P169" i="19"/>
  <c r="S170" i="19"/>
  <c r="P173" i="19"/>
  <c r="S174" i="19"/>
  <c r="S178" i="19"/>
  <c r="S164" i="19"/>
  <c r="R165" i="19"/>
  <c r="Q166" i="19"/>
  <c r="S168" i="19"/>
  <c r="R169" i="19"/>
  <c r="Q170" i="19"/>
  <c r="S172" i="19"/>
  <c r="R173" i="19"/>
  <c r="Q174" i="19"/>
  <c r="S176" i="19"/>
  <c r="Q178" i="19"/>
  <c r="S165" i="19"/>
  <c r="S169" i="19"/>
  <c r="S173" i="19"/>
  <c r="S155" i="19"/>
  <c r="S150" i="19"/>
  <c r="P148" i="19"/>
  <c r="R150" i="19"/>
  <c r="Q151" i="19"/>
  <c r="P152" i="19"/>
  <c r="R154" i="19"/>
  <c r="Q155" i="19"/>
  <c r="P156" i="19"/>
  <c r="R158" i="19"/>
  <c r="Q160" i="19"/>
  <c r="S151" i="19"/>
  <c r="S160" i="19"/>
  <c r="R151" i="19"/>
  <c r="S154" i="19"/>
  <c r="R155" i="19"/>
  <c r="S158" i="19"/>
  <c r="R160" i="19"/>
  <c r="S136" i="19"/>
  <c r="S140" i="19"/>
  <c r="S144" i="19"/>
  <c r="S131" i="19"/>
  <c r="S135" i="19"/>
  <c r="R140" i="19"/>
  <c r="S143" i="19"/>
  <c r="R131" i="19"/>
  <c r="Q132" i="19"/>
  <c r="P133" i="19"/>
  <c r="R135" i="19"/>
  <c r="Q136" i="19"/>
  <c r="P137" i="19"/>
  <c r="R139" i="19"/>
  <c r="Q140" i="19"/>
  <c r="P141" i="19"/>
  <c r="R143" i="19"/>
  <c r="Q144" i="19"/>
  <c r="S132" i="19"/>
  <c r="R132" i="19"/>
  <c r="R136" i="19"/>
  <c r="S139" i="19"/>
  <c r="R144" i="19"/>
  <c r="S119" i="19"/>
  <c r="S125" i="19"/>
  <c r="S127" i="19"/>
  <c r="S124" i="19"/>
  <c r="R125" i="19"/>
  <c r="S126" i="19"/>
  <c r="R127" i="19"/>
  <c r="S113" i="19"/>
  <c r="R114" i="19"/>
  <c r="S115" i="19"/>
  <c r="R118" i="19"/>
  <c r="Q119" i="19"/>
  <c r="S121" i="19"/>
  <c r="R124" i="19"/>
  <c r="Q125" i="19"/>
  <c r="R126" i="19"/>
  <c r="Q127" i="19"/>
  <c r="S114" i="19"/>
  <c r="S118" i="19"/>
  <c r="R119" i="19"/>
  <c r="S95" i="19"/>
  <c r="S103" i="19"/>
  <c r="S108" i="19"/>
  <c r="S98" i="19"/>
  <c r="R99" i="19"/>
  <c r="S107" i="19"/>
  <c r="R108" i="19"/>
  <c r="P95" i="19"/>
  <c r="R97" i="19"/>
  <c r="Q98" i="19"/>
  <c r="P99" i="19"/>
  <c r="R101" i="19"/>
  <c r="Q102" i="19"/>
  <c r="P103" i="19"/>
  <c r="R105" i="19"/>
  <c r="Q107" i="19"/>
  <c r="P108" i="19"/>
  <c r="S99" i="19"/>
  <c r="R95" i="19"/>
  <c r="S102" i="19"/>
  <c r="R103" i="19"/>
  <c r="S66" i="19"/>
  <c r="S69" i="19"/>
  <c r="S72" i="19"/>
  <c r="R73" i="19"/>
  <c r="S76" i="19"/>
  <c r="Q66" i="19"/>
  <c r="R68" i="19"/>
  <c r="Q69" i="19"/>
  <c r="P70" i="19"/>
  <c r="R72" i="19"/>
  <c r="Q73" i="19"/>
  <c r="P75" i="19"/>
  <c r="R76" i="19"/>
  <c r="Q77" i="19"/>
  <c r="S73" i="19"/>
  <c r="R66" i="19"/>
  <c r="S68" i="19"/>
  <c r="R69" i="19"/>
  <c r="R77" i="19"/>
  <c r="S52" i="19"/>
  <c r="S57" i="19"/>
  <c r="S51" i="19"/>
  <c r="R52" i="19"/>
  <c r="S60" i="19"/>
  <c r="R61" i="19"/>
  <c r="Q51" i="19"/>
  <c r="P52" i="19"/>
  <c r="R54" i="19"/>
  <c r="Q56" i="19"/>
  <c r="P57" i="19"/>
  <c r="R59" i="19"/>
  <c r="Q60" i="19"/>
  <c r="P61" i="19"/>
  <c r="S61" i="19"/>
  <c r="S56" i="19"/>
  <c r="R57" i="19"/>
  <c r="S45" i="19"/>
  <c r="R39" i="19"/>
  <c r="R43" i="19"/>
  <c r="R45" i="19"/>
  <c r="S37" i="19"/>
  <c r="R38" i="19"/>
  <c r="Q39" i="19"/>
  <c r="S41" i="19"/>
  <c r="Q43" i="19"/>
  <c r="S44" i="19"/>
  <c r="Q45" i="19"/>
  <c r="S47" i="19"/>
  <c r="S39" i="19"/>
  <c r="S43" i="19"/>
  <c r="S38" i="19"/>
  <c r="C20" i="26"/>
  <c r="C14" i="26"/>
  <c r="C95" i="26" s="1"/>
  <c r="C13" i="26"/>
  <c r="C94" i="26" s="1"/>
  <c r="C10" i="26"/>
  <c r="C92" i="26" s="1"/>
  <c r="C8" i="26"/>
  <c r="C6" i="26"/>
  <c r="C4" i="26"/>
  <c r="C3" i="26"/>
  <c r="C5" i="26"/>
  <c r="C90" i="26" s="1"/>
  <c r="S311" i="19" l="1"/>
  <c r="AC311" i="19" s="1"/>
  <c r="R311" i="19"/>
  <c r="AB311" i="19" s="1"/>
  <c r="P311" i="19"/>
  <c r="Q311" i="19"/>
  <c r="AA311" i="19" s="1"/>
  <c r="P48" i="19"/>
  <c r="P325" i="19"/>
  <c r="Q92" i="19"/>
  <c r="AA92" i="19" s="1"/>
  <c r="R325" i="19"/>
  <c r="AB325" i="19" s="1"/>
  <c r="R92" i="19"/>
  <c r="AB92" i="19" s="1"/>
  <c r="P92" i="19"/>
  <c r="S325" i="19"/>
  <c r="AC325" i="19" s="1"/>
  <c r="S110" i="19"/>
  <c r="AC110" i="19" s="1"/>
  <c r="S145" i="19"/>
  <c r="AC145" i="19" s="1"/>
  <c r="S161" i="19"/>
  <c r="AC161" i="19" s="1"/>
  <c r="S196" i="19"/>
  <c r="AC196" i="19" s="1"/>
  <c r="P217" i="19"/>
  <c r="P234" i="19"/>
  <c r="Q295" i="19"/>
  <c r="AA295" i="19" s="1"/>
  <c r="R295" i="19"/>
  <c r="AB295" i="19" s="1"/>
  <c r="R48" i="19"/>
  <c r="AB48" i="19" s="1"/>
  <c r="Q110" i="19"/>
  <c r="AA110" i="19" s="1"/>
  <c r="R179" i="19"/>
  <c r="AB179" i="19" s="1"/>
  <c r="P196" i="19"/>
  <c r="S217" i="19"/>
  <c r="AC217" i="19" s="1"/>
  <c r="S234" i="19"/>
  <c r="AC234" i="19" s="1"/>
  <c r="Q258" i="19"/>
  <c r="AA258" i="19" s="1"/>
  <c r="Q325" i="19"/>
  <c r="AA325" i="19" s="1"/>
  <c r="S92" i="19"/>
  <c r="AC92" i="19" s="1"/>
  <c r="R161" i="19"/>
  <c r="AB161" i="19" s="1"/>
  <c r="S128" i="19"/>
  <c r="AC128" i="19" s="1"/>
  <c r="R145" i="19"/>
  <c r="AB145" i="19" s="1"/>
  <c r="S179" i="19"/>
  <c r="AC179" i="19" s="1"/>
  <c r="P179" i="19"/>
  <c r="R278" i="19"/>
  <c r="AB278" i="19" s="1"/>
  <c r="Q161" i="19"/>
  <c r="AA161" i="19" s="1"/>
  <c r="R78" i="19"/>
  <c r="AB78" i="19" s="1"/>
  <c r="S78" i="19"/>
  <c r="AC78" i="19" s="1"/>
  <c r="P161" i="19"/>
  <c r="Q217" i="19"/>
  <c r="AA217" i="19" s="1"/>
  <c r="S258" i="19"/>
  <c r="AC258" i="19" s="1"/>
  <c r="P295" i="19"/>
  <c r="Q48" i="19"/>
  <c r="AA48" i="19" s="1"/>
  <c r="R234" i="19"/>
  <c r="AB234" i="19" s="1"/>
  <c r="R128" i="19"/>
  <c r="AB128" i="19" s="1"/>
  <c r="R63" i="19"/>
  <c r="AB63" i="19" s="1"/>
  <c r="Q145" i="19"/>
  <c r="AA145" i="19" s="1"/>
  <c r="Q78" i="19"/>
  <c r="AA78" i="19" s="1"/>
  <c r="R110" i="19"/>
  <c r="AB110" i="19" s="1"/>
  <c r="R258" i="19"/>
  <c r="AB258" i="19" s="1"/>
  <c r="Q278" i="19"/>
  <c r="AA278" i="19" s="1"/>
  <c r="Q196" i="19"/>
  <c r="AA196" i="19" s="1"/>
  <c r="R196" i="19"/>
  <c r="AB196" i="19" s="1"/>
  <c r="P128" i="19"/>
  <c r="P63" i="19"/>
  <c r="P145" i="19"/>
  <c r="S48" i="19"/>
  <c r="AC48" i="19" s="1"/>
  <c r="Q63" i="19"/>
  <c r="AA63" i="19" s="1"/>
  <c r="S63" i="19"/>
  <c r="AC63" i="19" s="1"/>
  <c r="P78" i="19"/>
  <c r="P110" i="19"/>
  <c r="P258" i="19"/>
  <c r="S278" i="19"/>
  <c r="AC278" i="19" s="1"/>
  <c r="P278" i="19"/>
  <c r="S295" i="19"/>
  <c r="AC295" i="19" s="1"/>
  <c r="Q234" i="19"/>
  <c r="AA234" i="19" s="1"/>
  <c r="R217" i="19"/>
  <c r="AB217" i="19" s="1"/>
  <c r="Q179" i="19"/>
  <c r="AA179" i="19" s="1"/>
  <c r="Q128" i="19"/>
  <c r="AA128" i="19" s="1"/>
  <c r="C23" i="26"/>
  <c r="Z217" i="19" l="1"/>
  <c r="N217" i="19"/>
  <c r="Z78" i="19"/>
  <c r="AD78" i="19" s="1"/>
  <c r="J64" i="19" s="1"/>
  <c r="C36" i="26" s="1"/>
  <c r="F98" i="26" s="1"/>
  <c r="G98" i="26" s="1"/>
  <c r="N78" i="19"/>
  <c r="Z145" i="19"/>
  <c r="N145" i="19"/>
  <c r="Z196" i="19"/>
  <c r="N196" i="19"/>
  <c r="Z311" i="19"/>
  <c r="N311" i="19"/>
  <c r="Z63" i="19"/>
  <c r="AD63" i="19" s="1"/>
  <c r="J49" i="19" s="1"/>
  <c r="C35" i="26" s="1"/>
  <c r="N63" i="19"/>
  <c r="Z161" i="19"/>
  <c r="N161" i="19"/>
  <c r="Z92" i="19"/>
  <c r="N92" i="19"/>
  <c r="Z325" i="19"/>
  <c r="N325" i="19"/>
  <c r="Z110" i="19"/>
  <c r="N110" i="19"/>
  <c r="Z278" i="19"/>
  <c r="N278" i="19"/>
  <c r="Z258" i="19"/>
  <c r="N258" i="19"/>
  <c r="Z128" i="19"/>
  <c r="N128" i="19"/>
  <c r="Z295" i="19"/>
  <c r="AD295" i="19" s="1"/>
  <c r="J279" i="19" s="1"/>
  <c r="C48" i="26" s="1"/>
  <c r="N295" i="19"/>
  <c r="Z179" i="19"/>
  <c r="N179" i="19"/>
  <c r="Z234" i="19"/>
  <c r="N234" i="19"/>
  <c r="Z48" i="19"/>
  <c r="N48" i="19"/>
  <c r="AD128" i="19"/>
  <c r="J111" i="19" s="1"/>
  <c r="C39" i="26" s="1"/>
  <c r="F90" i="26" s="1"/>
  <c r="G90" i="26" s="1"/>
  <c r="AD325" i="19"/>
  <c r="J312" i="19" s="1"/>
  <c r="C50" i="26" s="1"/>
  <c r="AD311" i="19"/>
  <c r="J296" i="19" s="1"/>
  <c r="C49" i="26" s="1"/>
  <c r="F100" i="26" s="1"/>
  <c r="G100" i="26" s="1"/>
  <c r="AD278" i="19"/>
  <c r="J259" i="19" s="1"/>
  <c r="C47" i="26" s="1"/>
  <c r="F99" i="26" s="1"/>
  <c r="G99" i="26" s="1"/>
  <c r="AD258" i="19"/>
  <c r="J235" i="19" s="1"/>
  <c r="C46" i="26" s="1"/>
  <c r="AD92" i="19"/>
  <c r="J79" i="19" s="1"/>
  <c r="C37" i="26" s="1"/>
  <c r="AD48" i="19"/>
  <c r="J35" i="19" s="1"/>
  <c r="C34" i="26" s="1"/>
  <c r="AD234" i="19"/>
  <c r="J218" i="19" s="1"/>
  <c r="C45" i="26" s="1"/>
  <c r="F96" i="26" s="1"/>
  <c r="G96" i="26" s="1"/>
  <c r="AD196" i="19"/>
  <c r="J180" i="19" s="1"/>
  <c r="C43" i="26" s="1"/>
  <c r="F95" i="26" s="1"/>
  <c r="G95" i="26" s="1"/>
  <c r="AD161" i="19"/>
  <c r="J146" i="19" s="1"/>
  <c r="C41" i="26" s="1"/>
  <c r="F94" i="26" s="1"/>
  <c r="G94" i="26" s="1"/>
  <c r="AD110" i="19"/>
  <c r="J93" i="19" s="1"/>
  <c r="C38" i="26" s="1"/>
  <c r="F92" i="26" s="1"/>
  <c r="G92" i="26" s="1"/>
  <c r="AD217" i="19"/>
  <c r="J197" i="19" s="1"/>
  <c r="C44" i="26" s="1"/>
  <c r="F97" i="26" s="1"/>
  <c r="G97" i="26" s="1"/>
  <c r="AD145" i="19"/>
  <c r="J129" i="19" s="1"/>
  <c r="C40" i="26" s="1"/>
  <c r="F93" i="26" s="1"/>
  <c r="G93" i="26" s="1"/>
  <c r="AD179" i="19"/>
  <c r="J162" i="19" s="1"/>
  <c r="C42" i="26" s="1"/>
  <c r="F91" i="26" s="1"/>
  <c r="G91" i="26" s="1"/>
  <c r="O25" i="19"/>
  <c r="U25" i="19"/>
  <c r="W25" i="19"/>
  <c r="X25" i="19"/>
  <c r="O26" i="19"/>
  <c r="U26" i="19"/>
  <c r="V26" i="19"/>
  <c r="W26" i="19"/>
  <c r="X26" i="19"/>
  <c r="O27" i="19"/>
  <c r="U27" i="19"/>
  <c r="V27" i="19"/>
  <c r="W27" i="19"/>
  <c r="X27" i="19"/>
  <c r="O28" i="19"/>
  <c r="U28" i="19"/>
  <c r="V28" i="19"/>
  <c r="W28" i="19"/>
  <c r="X28" i="19"/>
  <c r="O29" i="19"/>
  <c r="U29" i="19"/>
  <c r="V29" i="19"/>
  <c r="W29" i="19"/>
  <c r="X29" i="19"/>
  <c r="O30" i="19"/>
  <c r="U30" i="19"/>
  <c r="V30" i="19"/>
  <c r="W30" i="19"/>
  <c r="X30" i="19"/>
  <c r="O31" i="19"/>
  <c r="U31" i="19"/>
  <c r="V31" i="19"/>
  <c r="W31" i="19"/>
  <c r="X31" i="19"/>
  <c r="O33" i="19"/>
  <c r="U33" i="19"/>
  <c r="V33" i="19"/>
  <c r="W33" i="19"/>
  <c r="X33" i="19"/>
  <c r="V24" i="19"/>
  <c r="W24" i="19"/>
  <c r="X24" i="19"/>
  <c r="U24" i="19"/>
  <c r="O24" i="19"/>
  <c r="R25" i="19" l="1"/>
  <c r="P25" i="19"/>
  <c r="S25" i="19"/>
  <c r="Q25" i="19"/>
  <c r="R31" i="19"/>
  <c r="P31" i="19"/>
  <c r="S31" i="19"/>
  <c r="Q31" i="19"/>
  <c r="R33" i="19"/>
  <c r="P33" i="19"/>
  <c r="S33" i="19"/>
  <c r="Q33" i="19"/>
  <c r="R28" i="19"/>
  <c r="P28" i="19"/>
  <c r="S28" i="19"/>
  <c r="Q28" i="19"/>
  <c r="X34" i="19"/>
  <c r="R30" i="19"/>
  <c r="P30" i="19"/>
  <c r="S30" i="19"/>
  <c r="Q30" i="19"/>
  <c r="R26" i="19"/>
  <c r="P26" i="19"/>
  <c r="S26" i="19"/>
  <c r="Q26" i="19"/>
  <c r="R27" i="19"/>
  <c r="P27" i="19"/>
  <c r="S27" i="19"/>
  <c r="Q27" i="19"/>
  <c r="S24" i="19"/>
  <c r="Q24" i="19"/>
  <c r="P24" i="19"/>
  <c r="R24" i="19"/>
  <c r="R29" i="19"/>
  <c r="P29" i="19"/>
  <c r="S29" i="19"/>
  <c r="Q29" i="19"/>
  <c r="V34" i="19"/>
  <c r="W34" i="19"/>
  <c r="U34" i="19"/>
  <c r="P34" i="19" l="1"/>
  <c r="Q34" i="19"/>
  <c r="AA34" i="19" s="1"/>
  <c r="R34" i="19"/>
  <c r="AB34" i="19" s="1"/>
  <c r="Z34" i="19" l="1"/>
  <c r="S34" i="19"/>
  <c r="AC34" i="19" s="1"/>
  <c r="AD34" i="19" l="1"/>
  <c r="J22" i="19" s="1"/>
  <c r="C33" i="26" s="1"/>
  <c r="C51" i="26" s="1"/>
  <c r="N34" i="19"/>
  <c r="E20" i="19"/>
  <c r="B50" i="26" s="1"/>
  <c r="E19" i="19"/>
  <c r="B49" i="26" s="1"/>
  <c r="D100" i="26" s="1"/>
  <c r="E18" i="19"/>
  <c r="B48" i="26" s="1"/>
  <c r="E17" i="19"/>
  <c r="B47" i="26" s="1"/>
  <c r="D99" i="26" s="1"/>
  <c r="E16" i="19"/>
  <c r="B46" i="26" s="1"/>
  <c r="E15" i="19"/>
  <c r="B45" i="26" s="1"/>
  <c r="D96" i="26" s="1"/>
  <c r="E14" i="19"/>
  <c r="B44" i="26" s="1"/>
  <c r="D97" i="26" s="1"/>
  <c r="E13" i="19"/>
  <c r="B43" i="26" s="1"/>
  <c r="D95" i="26" s="1"/>
  <c r="B42" i="26"/>
  <c r="D91" i="26" s="1"/>
  <c r="E11" i="19"/>
  <c r="B41" i="26" s="1"/>
  <c r="D94" i="26" s="1"/>
  <c r="E10" i="19"/>
  <c r="B40" i="26" s="1"/>
  <c r="D93" i="26" s="1"/>
  <c r="E9" i="19"/>
  <c r="B39" i="26" s="1"/>
  <c r="D90" i="26" s="1"/>
  <c r="E8" i="19"/>
  <c r="B38" i="26" s="1"/>
  <c r="D92" i="26" s="1"/>
  <c r="E7" i="19"/>
  <c r="B37" i="26" s="1"/>
  <c r="E6" i="19"/>
  <c r="B36" i="26" s="1"/>
  <c r="D98" i="26" s="1"/>
  <c r="E5" i="19"/>
  <c r="B35" i="26" s="1"/>
  <c r="F38" i="9" l="1"/>
  <c r="F37" i="9"/>
  <c r="E55" i="8"/>
  <c r="D55" i="8"/>
  <c r="E37" i="8"/>
  <c r="D37" i="8"/>
  <c r="E18" i="8"/>
  <c r="D18" i="8"/>
</calcChain>
</file>

<file path=xl/sharedStrings.xml><?xml version="1.0" encoding="utf-8"?>
<sst xmlns="http://schemas.openxmlformats.org/spreadsheetml/2006/main" count="3010" uniqueCount="1491">
  <si>
    <t>Generic standards</t>
  </si>
  <si>
    <t>Remark</t>
  </si>
  <si>
    <t>Sector specific standards</t>
  </si>
  <si>
    <t>Installatie specifiek</t>
  </si>
  <si>
    <t>ATEX 137</t>
  </si>
  <si>
    <t>ATEX 95</t>
  </si>
  <si>
    <t>PGS 29</t>
  </si>
  <si>
    <t>PGS 30</t>
  </si>
  <si>
    <t>OCIMF</t>
  </si>
  <si>
    <t>CIA; Guidance for the location and design of occupied buildings on chemical manufacturing sites, API 752</t>
  </si>
  <si>
    <t>Branderinstallaties: EN12952/8, EN-676, EN746/2, SCIOS EBI/PI</t>
  </si>
  <si>
    <t>NFPA 11</t>
  </si>
  <si>
    <t>LAT: module 5-6 Blus- en koelmiddelen en wateropvang en afstroming</t>
  </si>
  <si>
    <t>REACH</t>
  </si>
  <si>
    <t>PGS 15</t>
  </si>
  <si>
    <t>CROW 132</t>
  </si>
  <si>
    <t>CDI-T</t>
  </si>
  <si>
    <t>ISPS</t>
  </si>
  <si>
    <t>Monitorlijst Effectmeting tankopslag</t>
  </si>
  <si>
    <t>A.1 Leiderschap en commitment</t>
  </si>
  <si>
    <t>A.2 Veiligheidscommunicatie</t>
  </si>
  <si>
    <t>A.3 Visie van het management op oorzaken van incidenten</t>
  </si>
  <si>
    <t>A.4 Productiviteit versus veiligheid</t>
  </si>
  <si>
    <t>A.5 Werknemersbetrokkenheid</t>
  </si>
  <si>
    <t>A.6 Aansturing van en samenwerking met onderaannemers</t>
  </si>
  <si>
    <t>A.7 Competentie/training –  zijn werknemers geïnteresseerd?</t>
  </si>
  <si>
    <t>A.8 Omgaan met procedures</t>
  </si>
  <si>
    <t>A.9 Management of change: gevolgen van wijzigingen voorzien</t>
  </si>
  <si>
    <t>A.10 Ongevalsregistratie en analyse</t>
  </si>
  <si>
    <t>A.11 Uitvoering en opvolging van audits</t>
  </si>
  <si>
    <t>A.12 Leren van incidenten proces</t>
  </si>
  <si>
    <t>A.13 Rol van de supervisor m.b.t. veiligheid</t>
  </si>
  <si>
    <t>A.14 Procesveiligheid versus persoonlijke veiligheid</t>
  </si>
  <si>
    <t>A.15 Onderhoudsmanagement</t>
  </si>
  <si>
    <t>A.16 Complexiteit en resilience</t>
  </si>
  <si>
    <t>B.1.1 Beleid</t>
  </si>
  <si>
    <t>B.1.2 Eisen</t>
  </si>
  <si>
    <t>B.1.3 Doelstellingen</t>
  </si>
  <si>
    <t>B.2.1 Taken en verantwoordelijkheden</t>
  </si>
  <si>
    <t>B.2.2 Bekwaamheid en training</t>
  </si>
  <si>
    <t>B.2.3 Communicatie, participatie en overleg</t>
  </si>
  <si>
    <t>B.3.1 Risicostudies</t>
  </si>
  <si>
    <t>B.3.2 Integriteit van installaties</t>
  </si>
  <si>
    <t>B.3.3 Omgaan met wijzigingen</t>
  </si>
  <si>
    <t>B.3.4 Reageren op noodsituaties</t>
  </si>
  <si>
    <t>B.4.1 Beheersing management systeem</t>
  </si>
  <si>
    <t>B.4.2 Werkbeheersing</t>
  </si>
  <si>
    <t>B.4.3 Contractormanagement</t>
  </si>
  <si>
    <t>B.5.1 Incidentenrapportage -analyse en opvolging</t>
  </si>
  <si>
    <t>B.5.2 Audits</t>
  </si>
  <si>
    <t>B.5.3 Prestatiemetingen</t>
  </si>
  <si>
    <t>B.6.1 Directiebeoordeling</t>
  </si>
  <si>
    <t>C.1 Blussystemen</t>
  </si>
  <si>
    <t>C.2 Energievoorziening</t>
  </si>
  <si>
    <t>C.3 Voertuigcirculatie</t>
  </si>
  <si>
    <t>C.4 Riolering en afvalwaterzuivering</t>
  </si>
  <si>
    <t>C.5 Dampverwerking</t>
  </si>
  <si>
    <t>C.7.a Tankwagen verlading</t>
  </si>
  <si>
    <t>C.7.b Treinverlading</t>
  </si>
  <si>
    <t>C.7.c Scheepsverlading</t>
  </si>
  <si>
    <t>C.8 Procesvaten</t>
  </si>
  <si>
    <t>C.9 Opslagtanks</t>
  </si>
  <si>
    <t>C.11 Leidingen</t>
  </si>
  <si>
    <t>C.10 Pompen en compressoren</t>
  </si>
  <si>
    <t>C.12 Slangen</t>
  </si>
  <si>
    <t>C.13 Magazijnen</t>
  </si>
  <si>
    <t>C.14 Gebouwen (m.u.v. magazijnen)</t>
  </si>
  <si>
    <t>C.6 Beveiligsinstallaties</t>
  </si>
  <si>
    <t>VNPI</t>
  </si>
  <si>
    <t>VNCI</t>
  </si>
  <si>
    <t>VHCP</t>
  </si>
  <si>
    <t>VOTOB</t>
  </si>
  <si>
    <t>Combineren met:
- MHC checklijst
- LAT module 3: explosieveiligheid</t>
  </si>
  <si>
    <t>V</t>
  </si>
  <si>
    <t>ADN</t>
  </si>
  <si>
    <t>ISGOTT</t>
  </si>
  <si>
    <t>RID</t>
  </si>
  <si>
    <t>ADR</t>
  </si>
  <si>
    <t>Arboregelgeving</t>
  </si>
  <si>
    <t>Combineren met:
LAT module 4: blootstellingsrisico's</t>
  </si>
  <si>
    <t>Hearts &amp; minds</t>
  </si>
  <si>
    <t>OECD Guidance for senior leaders in High Hazard Industries</t>
  </si>
  <si>
    <t>Combineren met NIM inspectiemodules</t>
  </si>
  <si>
    <t>VOMI</t>
  </si>
  <si>
    <t>Country specific</t>
  </si>
  <si>
    <t>Seveso II</t>
  </si>
  <si>
    <t>BRZO</t>
  </si>
  <si>
    <t>IP 19</t>
  </si>
  <si>
    <t>Geralteerde internationale richtlijn</t>
  </si>
  <si>
    <t>PED 97/23/EC</t>
  </si>
  <si>
    <t>Besluit drukapparatuur / Regels toestellen onder druk</t>
  </si>
  <si>
    <t>Framework directive H&amp;S 89/391/EEG</t>
  </si>
  <si>
    <t>ISO 55.001</t>
  </si>
  <si>
    <t>OHSAS 18.001 / 45.001</t>
  </si>
  <si>
    <t>B.1 Beleid en doelstellingen</t>
  </si>
  <si>
    <t>B.2 Organisatie</t>
  </si>
  <si>
    <t>B.3 Risicomanagement</t>
  </si>
  <si>
    <t>B.4 Uitvoering</t>
  </si>
  <si>
    <t>B.6 Bijsturen</t>
  </si>
  <si>
    <t>B.5 Monitoren</t>
  </si>
  <si>
    <t>Ja</t>
  </si>
  <si>
    <t>Nee</t>
  </si>
  <si>
    <t>Onderbouwing (weglaten in SAQ)</t>
  </si>
  <si>
    <t>Is er een veiligheidsbeleid?</t>
  </si>
  <si>
    <t>Is er een assetbeleid?</t>
  </si>
  <si>
    <t>Zijn het de beleidsdocumenten ondertekend door de directie?</t>
  </si>
  <si>
    <t>Seveso II, remark 9.</t>
  </si>
  <si>
    <t>ISO 55001, 5.2</t>
  </si>
  <si>
    <t xml:space="preserve">OHSAS 18001 4.1; </t>
  </si>
  <si>
    <t>OHSAS 18001 4.1;</t>
  </si>
  <si>
    <t>Is het veiligheidsbeleid ook van toepassing op derden (bijv. inleen en aannemers)?</t>
  </si>
  <si>
    <t>Is het veiligheids- en assetbeleid duidelijk gecommuniceerd (op papier en mondeling)?</t>
  </si>
  <si>
    <t xml:space="preserve">Wordt bij het beoordelen van het veiligheidsbeleid commentaar gevraagd aan externe partijen (bv. aandeelhouders, partners, contractors of overheden)? </t>
  </si>
  <si>
    <t>Men handelt vanuit de overtuiging: 'veiligheid kost alleen maar geld, in onze business kan je het je niet permitteren om teveel aandacht aan veiligheid te besteden'. En; 'waar gehakt wordt vallen spaanders'. Managers lopen langs onveilige situaties zonder er iets van te zeggen.</t>
  </si>
  <si>
    <t>Management is niet 'in control'.  Veel onveilige situaties en werkwijzen worden gedoogd omdat het oplossen ervan teveel geld of tijd kost. Als er iets misgaat hoor je: 'een ongeval zit in een klein hoekje' of:  'we doen er alles aan, maar zulke dingen voorkom je niet'</t>
  </si>
  <si>
    <t>Management is in zekere mate  'in control', stuurt vooral op  statistieken en kwartaalrapportages, maar heeft nog niet altijd  oog voor wat er achter de cijfers zit en voor wat de praktische consequenties zijn van haar beslissingen</t>
  </si>
  <si>
    <t xml:space="preserve">Meer aandacht voor ‘softe zaken’, lange termijn en het belang van visie en gedeelde normen: ‘zo doen we dat hier’. Management is nadrukkelijk bezig met veiligheid en is zich bewust van haar rol en invloed. </t>
  </si>
  <si>
    <t>Management en medewerkers hebben besef van de kwetsbaarheid van het bedrijf,  men is onrustig als het ‘te rustig’ is. Management is gericht op voorkomen van een ‘goed nieuws cultuur’, ondersteunt waar nodig, spreekt zich duidelijk uit en luistert goed.</t>
  </si>
  <si>
    <t>Het management communiceert weinig over veiligheid. De werknemers hebben het gevoel dat ze geen problemen moeten veroorzaken.</t>
  </si>
  <si>
    <t>Na incidenten worden nieuwe veiligheidsinstructies verspreid door het management. De aandacht wordt geleidelijk aan minder als alles weer  ‘normaal’ verloopt.</t>
  </si>
  <si>
    <t>Management geeft veel informatie aan de werkvloer en neemt  regelmatig veiligheidsinitiatieven. Het management praat veel over veiligheid, maar luistert niet echt.</t>
  </si>
  <si>
    <t>Er is tweerichtingcommunicatie over veiligheid. Men vertelt over en vraagt naar veiligheid.</t>
  </si>
  <si>
    <t>Er is regelmatige en duidelijke communicatie in twee richtingen over veiligheid, management praat  minder en luistert nog beter.  Iedereen weet wanneer er een incident is geweest.</t>
  </si>
  <si>
    <t>Individuen krijgen de schuld. Management denkt dat ongevallen bij het werk horen. Degenen die direct bij ongevallen betrokken zijn, worden hiervoor verantwoordelijk geacht.</t>
  </si>
  <si>
    <t>Management probeert mensen die vaak ongelukken hebben te lozen. Het heersende idee is dat ongevallen vaak een kwestie zijn van ‘pech’ hebben. Management denkt dat de problemen worden veroorzaakt door de lagere niveaus binnen de organisatie.</t>
  </si>
  <si>
    <t>Defecte machines, onvoldoende onderhoud en mensen worden gezien als oorzaken van incidenten. Er zijn pogingen om de blootstelling aan incidenten te verminderen. De oorzaak van ongevallen worden gelegd bij het 'Systeem'.</t>
  </si>
  <si>
    <t>Management kijkt naar het hele veiligheidssysteem, inclusief de processen en procedures wanneer men de oorzaken van ongevallen zoekt. Management geeft toe dat men zelf ook deels verantwoordelijk is.</t>
  </si>
  <si>
    <t>De schuldvraag is geen kwestie. Management accepteert verantwoordelijkheid t.a.v. wat men  persoonlijk had kunnen doen aan het aanpakken van onderliggende oorzaken. Men kijkt vanuit een breed perspectief naar veiligheid, en begrijpt dat het gaat om de wisselwerking tussen mensen en systemen.</t>
  </si>
  <si>
    <t>Geld verdienen is de enige zorg. Veiligheid wordt gezien als een kostenpost en de enige belangrijke kwestie is het vermijden van extra kosten. De kosten van ongevallen worden niet gezien.</t>
  </si>
  <si>
    <t>Het besparen van geld door het beperken van uitgaven is belangrijk, maar om aan de wetgeving te voldoen wordt wel geld uitgegeven om veiligheidsverbeteringen door te voeren.  Bedrijfscontinuïteit is de eerst prioriteit.</t>
  </si>
  <si>
    <t>Het is niet duidelijk wat de balans is tussen veiligheid en winstgevendheid. De lijn besteedt de meeste aandacht aan operationele kwesties. Lijnmanagers zeggen dat veiligheid belangrijker is dan productiviteit maar als blijkt dat veiligheid geld kost of vertraging oplevert, wordt er toch vaak voor productiviteit gekozen.</t>
  </si>
  <si>
    <t>Het bedrijf probeert veiligheid topprioriteit te geven, omdat ze begrijpt dat het bijdraagt aan de winst. Het bedrijf is redelijk goed in het combineren van winstgevendheid en veiligheid en accepteert vertragingen, ook om aannemers aan de veiligheidsnormen te laten voldoen.</t>
  </si>
  <si>
    <t>Management is ervan overtuigd dat veiligheid geld oplevert. Afweging tussen veiligheid en het maken van winst is dus niet aan de orde. Het bedrijf houdt rekening met tijd en middelen om ook aannemers aan veiligheids normen te laten voldoen.</t>
  </si>
  <si>
    <t>“Zolang we niet gepakt worden, is alles goed”. Individuen letten alleen op zichzelf.</t>
  </si>
  <si>
    <t>“Pas op jezelf” is de regel. Na ongevallen wordt door management en medewerkers gesproken over het belang van zorg voor collega’s.  De aandacht hiervoor verslapt als er weer een tijdje geen ongevallen gebeuren.</t>
  </si>
  <si>
    <t>De toenemende bewustwording van het management van de kosten van falen en ongevallen dringt ook door tot de organisatie. Mensen weten wat ze moeten zeggen over veiligheid, maar doen niet altijd (helemaal) wat ze zeggen.</t>
  </si>
  <si>
    <t>De werkvloer is trots op hun veiligheidsprestatie en wil het steeds beter doen. Mensen letten op elkaar en op hun omgeving.</t>
  </si>
  <si>
    <t>Betrokkenheid en zorg voor elkaar is op alle niveaus zeer groot. Dat komt vooral doordat medewerkers zelf - ook wat betreft veiligheid - de lat hoog leggen. Het wordt beschouwd als een familietragedie als er iemand gewond raakt.</t>
  </si>
  <si>
    <t>Van aannemers wordt verwacht dat ze de klus met minimale inspanning en kosten klaren. Veiligheidsproblemen zijn geheel de verantwoordelijkheid van de aannemer.</t>
  </si>
  <si>
    <t>Veiligheidsmanagement voor aannemers wordt belangrijk na een incident. Het belangrijkste selectiecriterium voor aannemers is de prijs, maar slechte veiligheidsprestaties hebben invloed op de keuze van aannemers.</t>
  </si>
  <si>
    <t>Aannemers moeten voldoen aan uitgebreide prekwalificatie-eisen , gebaseerd op vragenlijsten en ongevalsstatistieken. Veiligheidsnormen worden verlaagd als geen van de aannemers eraan kan voldoen. Aannemers moeten op eigen kracht aan de norm proberen te voldoen.</t>
  </si>
  <si>
    <t>Om zich te kwalificeren moeten aannemers aantonen dat ze over een werkend veiligheidsmanagementsysteem beschikken. Er zijn gezamenlijke veiligheids inspanningen en het bedrijf helpt met trainingen van aannemers.</t>
  </si>
  <si>
    <t>Er worden geen concessies gedaan met betrekking tot de veiligheidscapaciteiten van de aannemer. Oplossingen voor veiligheidsproblemen worden samen met de aannemers gezocht. Men start pas  met het werk als aan  alle veiligheidseisen wordt voldaan.</t>
  </si>
  <si>
    <t>A 7 Competentie/training –  zijn werknemers geïnteresseerd?</t>
  </si>
  <si>
    <t>Werknemers vinden het niet erg om voor een paar uur training hun harde werkomgeving te verlaten . Veiligheidstraining wordt gezien als een noodzakelijk kwaad; als de training wettelijk verplicht is zullen ze aanwezig zijn.</t>
  </si>
  <si>
    <t>Training is gericht op de persoon. “Als we hun houding kunnen veranderen komt alles goed”. Na een incident, wordt wat extra geld beschikbaar gesteld voor specifieke trainingen, maar de inspanning wordt geleidelijk aan minder.</t>
  </si>
  <si>
    <t>Competentiematrices zijn beschikbaar en er worden veel standaardtrainingen gegeven. Kennis opgedaan bij cursussen wordt getoetst. Werknemers laten graag zien dat ze naar alle vereiste cursussen zijn geweest. Ervaringen uit trainingen worden op de werkvloeraf af en toe gedeeld met anderen.</t>
  </si>
  <si>
    <t>De leiding erkent volledig het belang van geteste vaardigheden op het werk. De werknemers zijn er trots op hun vaardigheden te kunnen demonstreren in werkbeoordelingen. Sommige trainingsbehoeften worden door de werknemers zelf aangegeven.</t>
  </si>
  <si>
    <t>Sociale vaardigheden zijn even belangrijk als technische kennis. Vaardigheidsontwikkeling wordt gezien als een oneindig proces. Werknemers vragen om training en vormen een integraal deel van het proces.</t>
  </si>
  <si>
    <t>Het bedrijf maakt veiligheidsprocedures alleen als het echt noodzakelijk is. Ze worden gezien als middel om medewerkers in hun handelingsvrijheid te beperken om rechtszaken of schade aan bedrijfsmiddelen te vermijden.</t>
  </si>
  <si>
    <t>Het doel van veiligheidprocedures is herhaling van individuele incidenten te voorkomen. Ze worden vaak geschreven als reactie op ongevallen en er wordt nauwelijks nagedacht over hun totale effect.</t>
  </si>
  <si>
    <t>Er zijn veel veiligheidprocedures, die dienen als barrières om incidenten te voorkomen. Soms worden veiligheidsprocedures vervangen door training en vakkundigheidsvereisten.</t>
  </si>
  <si>
    <t xml:space="preserve">Veiligheidsprocedures laten de beste manier van werken zien, maar worden soms als ongemakkelijk ervaren door vakkundige werknemers. Men spant zich in om regels en procedures die moeilijk op te volgen zijn te veranderen of af te schaffen. </t>
  </si>
  <si>
    <t>Men kan erop vertrouwen dat  medewerkers situaties herkennen waar ze van regels kunnen en moeten afwijken. Afwijken van veiligheidsprocedures gaat volgens duidelijk aangegeven kanalen. Procedures worden continu verfijnd om ze effectief en uitvoerbaar te maken.</t>
  </si>
  <si>
    <t>A .9 Management of change: gevolgen van wijzigingen voorzien</t>
  </si>
  <si>
    <t>De mogelijke gevolgen van wijzigingen worden niet onderzocht. Men denkt "We zien wel".</t>
  </si>
  <si>
    <t>Bij wijzigingen in installaties, hardware of in werkwijzen wordt op op het laatste moment of na uitvoer van de wijzigingen gekeken of dit misschien ongewenste gevolgen of bijwerkingen heeft. Het MoC-proces gebeurt niet altijd en niet systematisch.</t>
  </si>
  <si>
    <t>Er is systematisch controle op bijwerkingen of ongewenste gevolgen bij grote veranderingen in ontwerp, werkwijzes, procedures, planningen, etc.</t>
  </si>
  <si>
    <t>Er is systematisch controle  - gebaseerd op risicoinschatting -  op bijwerkingen of ongewenste gevolgen bij vrijwel alle  veranderingen in ontwerp, werkwijzes, procedures, planningen, etc..</t>
  </si>
  <si>
    <t>Men is ook waakzaam op kleine of sluipende veranderingen in installaties, processen, werkwijzes en planningen.</t>
  </si>
  <si>
    <t>A .10 Ongevalsregistratie en analyse</t>
  </si>
  <si>
    <t>Veel incidenten worden niet gemeld. Alleen serieuze ongevallen worden onderzocht. Daarbij wordt niet gekeken naar menselijke factoren of meer onderzocht dan wettelijk wordt vereist. De prioriteit is het bedrijf en haar winsten te beschermen.</t>
  </si>
  <si>
    <t>Er is een informeel rapportagesysteem. Onderzoek van incidenten richt zich alleen op de directe oorzaken. Papierwerk dient vooral om te laten zien dat een onderzoek heeft plaatsgevonden. Het gaat er in onderzoeken om de schuldige te vinden. Er is weinig systematische opvolging en eerdere vergelijkbare gebeurtenissen worden niet bekeken.</t>
  </si>
  <si>
    <t>Er zijn procedures voor het onderzoeken van incidenten die grote hoeveelheden data en actiepunten produceren, maar kansen om de echte kwesties aan te pakken worden vaak gemist. Oplossingen concentreren zich op de directe omgeving van het ongeval. Verbeteracties blijven meestal beperkt tot extra training en procedurele oplossingen.</t>
  </si>
  <si>
    <t>Er zijn getrainde incidentenonderzoekers en er vindt systematische opvolging plaats om te controleren of benodigde veranderingen ook gerealseerd zijn en worden geborgd. Rapporten worden over het gehele bedrijf verspreid om  het geleerde te delen. Men houdt zich nog niet erg bezig met de vraag of de gevonden basisoorzaken ook tot problemen elders in het bedrijf kunnen leiden.</t>
  </si>
  <si>
    <t>Onderzoek en analyse zijn gebaseerd op een goed begrip van het ontstaan van ongevallen. Problemen worden geïdentificeerd door informatie te verzamelen van meerdere incidenten. Er is een systematische follow-up om te controleren dat verbetermaatregelen worden uitgevoerd.</t>
  </si>
  <si>
    <t>Er wordt niet van harte meegewerkt aan wettelijke inspectievereisten. Controles zijn voornamelijk financieel gericht. Veiligheidscontroles zijn ongestructureerd en vinden alleen plaats na grote ongevallen.</t>
  </si>
  <si>
    <t>Veiligheidaudits worden als onontkomelijk geaccepteerd, vooral na een ernstig of fataal ongeval. Er is geen schema voor audits en reviews en deze worden ook gezien als een straf.</t>
  </si>
  <si>
    <t>Er is een regelmatig, gepland veiligheidsauditprogramma. Het concentreert zich op de bekende hoge risicogebieden. Managers controleren graag een ander, maar zelf gecontroleerd worden vinden ze minder leuk. Audits zijn gestructureerd in termen van managementsystemen.</t>
  </si>
  <si>
    <t>Er is een uitgebreid audit-programma waarin kruislings controleren binnen de organisatie is opgenomen. Managers realiseren zich dat zij niet de meest aangewezen personen zijn om hulp van buiten te beoordelen en te verwelkomen. Audits worden gezien als positief, zelfs al zijn ze pijnlijk.</t>
  </si>
  <si>
    <t>Veiligheidsaspecten worden geïntegreerd in het  algemene auditsysteem, dat soepel verloopt en goede follow-up kent. Er wordt continu informeel gezocht naar problemen die niet voor de hand liggen, gebruik makend van de hulp van buitenaf als dat nodig is. Audits zijn zowel gericht op gedrag als op de hardware en systemen.</t>
  </si>
  <si>
    <t xml:space="preserve">Een kwestie van de schuldigen aanwijzen : 'volgende keer beter uitkijken'. </t>
  </si>
  <si>
    <t>Er is veel aandacht na het incident: "Als het kalf verdronken is, dempt men de put". Structurele maatregelen blijven echter uit.</t>
  </si>
  <si>
    <t>Trends in typen ongevallen en incidenten worden herkend en leiden tot specifieke programma's en campagnes. Deze zijn meestal wel vooral gericht op - en beperkt tot - 'verbetering van gedrag' op de werkvloer.</t>
  </si>
  <si>
    <t xml:space="preserve">Incidenten worden aangegrepen als kansen om te leren. Leerpunten worden breed gecommuniceerd. Men zoekt naar verbetering op systeemniveau en er is controle op uitvoering van aanbevelingen. </t>
  </si>
  <si>
    <t>Medewerkers beschikken over vaardigheden om te leren van incidenten zonder schuldigen aan te wijzen. Management is daarbij actief betrokken en neemt conclusies over falen persoonlijk ter harte. (Trends) in incidenten zijn aanleiding voor herziening van technische ontwerpen en organisatie structuur. Veiligheid is een onderwerp voor innovatie.</t>
  </si>
  <si>
    <t>A.13 Rol van de wachtchef m.b.t. veiligheid</t>
  </si>
  <si>
    <t>Wachtchefs zien veiligheid niet als hun verantwoordelijkheid, productie gaat voor. Als medewerkers risico's nemen, keuren wachtchefs dat stilzwijgend goed, totdat er een ongeval gebeurt.</t>
  </si>
  <si>
    <t xml:space="preserve">Wachtchefs worden door hun mensen gezien als spreekbuis van de directie en door de directie juist als deel van de werkvloer. Ze zijn voortdurend bezig met reageren op incidenten. </t>
  </si>
  <si>
    <t>Wachtchefs letten op het volgen van de formele regels en procedures en zorgen dat hun administratie op orde is. Maar daardoor komen ze wel weinig op de werkvloer en praten niet vaak met hun mensen over veiligheid.</t>
  </si>
  <si>
    <t>Wachtchefs praten vaak over veiligheid en zijn goed benaderbaar voor hun teams. Ze zien in dat het volgen van de regels geen garantie is voor veiligheid en praten bijzondere klussen goed door met uitvoerenden.</t>
  </si>
  <si>
    <t>Wachtchefs zien de veiligheidsprestatie van hun teams als maatgevend voor de algehele prestaties van hun team. Ze zorgen dat het management goed geïnformeerd en betrokken is en dat ideeën voor verbetering worden gerealiseerd.</t>
  </si>
  <si>
    <t>A.13 Procesveiligheid versus persoonlijke veiligheid</t>
  </si>
  <si>
    <t>Er is geen conflict of verschil in benadering, want beide staan laag op de prioriteitenlijst.</t>
  </si>
  <si>
    <t>Men ziet onveiligheid pas als er ongevallen gebeuren. Omdat er relatief veel persoonlijke ongevallen gebeuren (in verhouding tot procesongevallen), trekt dat onderwerp de meeste aandacht. Lekkages en zelfs kleine brandjes worden als incident beschouwd en  leiden tot kortdurende aandacht, maar niet tot structurele aanpak.</t>
  </si>
  <si>
    <t>Duidelijk onderscheid tussen persoonlijke veiligheid en procesveiligheid, met vooral lagging (reactieve) prestatie-indicatoren zoals persoonlijke ongevallen en spills van een zekere omvang. Op basis van deze gegevens worden veiligheidsprogramma's geïnitieerd. De beheersing van procesveiligheid wordt toch vooral gezien als 'voldoen aan normen en standaards' .</t>
  </si>
  <si>
    <t>Beheersing van risicofactoren is mede gebaseerd op leading prestatie indicatoren (bijv. opleiding, kwaliteit MoC, opvolging van actie-items, etc.) voor een reeks beheersprocessen rond zowel procesveiligheid als persoonlijke veiligheid.</t>
  </si>
  <si>
    <t xml:space="preserve">Beheersing van risicofactoren is gebaseerd op lagging prestatie indicatoren voor alle soorten incidenten (persoonlijke ongevallen, loss of containment, spills, schades) en leading (pro-actieve) prestatie-indicatoren voor alle kritische beheersprocessen ten aanzien van risico's voor mensen omgeving. </t>
  </si>
  <si>
    <t>Onderhoud wordt gepleegd op basis van beschikbare capaciteit, en wordt gekenmerkt door 'brandjes blussen'. Veiligheidsissues komen vaak 'onder op de stapel'. Wie goede maatjes is met de technische dienst wordt het eerst geholpen.</t>
  </si>
  <si>
    <t>Geen duidelijke onderhoudsstrategie: incidentgedreven, na een ernstig veiligheidsincident worden sommige systemen herzien, maar na enige tijd verdwijnt dit van de prioriteitenlijst</t>
  </si>
  <si>
    <t>Het onderhoudsmanagementsysteem kent een formeel onderscheid tussen preventief en storingsonderhoud, maar is redelijk star, er is nog weinig sprake van flexibel inspelen op actuele signalen &amp; meldingen en van het bijstellen van prioriteiten.</t>
  </si>
  <si>
    <t xml:space="preserve">Risk based onderhoudsstrategie: per installatie is een monitoringsprogramma opgezet dat  zorgt voor een continu optimaal en actueel onderhoudsprogramma. Meldingen uit het veld worden serieus genomen.  </t>
  </si>
  <si>
    <t xml:space="preserve">Verdere perfectionering van het onderhoudsmanagement tot een assetmanagementprogramma gericht op volledige beheersing van de life cycle; ook zwakke signalen' van mogelijke problemen worden opgemerkt en afgehandeld. </t>
  </si>
  <si>
    <t>Door slechte beheersing van processen is veel improvisatie nodig. Afwijkingen zijn regel in plaats van uitzondering, daardoor kunnen regels en procedures vaak niet gevolgd worden - als men ze al kent of zou willen volgen. Nieuwkomers vinden het lastig om steeds te improviseren omdat het lijkt dat de regels steeds wijzigen.</t>
  </si>
  <si>
    <t>Als men ze kent, volgt men de procedures, maar het is alom bekend dat veel voorschriften niet (kunnen) worden nageleefd. Er zijn daarom veel ongeschreven regels en informele afspraken, waardoor het lijkt of alles prima gaat. Nieuwkomers stoten hun neus paar keer omdat zij deze regels nog niet kennen.</t>
  </si>
  <si>
    <t>De processen zijn goed beheerst,  men kent de belangrijkste afwijkingen en er zijn protocollen voor de afhandeling daarvan, wat wel leidt tot veel papier en de illusie van complete beheersing.</t>
  </si>
  <si>
    <t>Teams hebben de competenties om in afwijkende situaties risico’s zelfstandig te beoordelen en de juiste werkwijze te kiezen, bij problemen of twijfel is men niet bang om hulp te vragen. Extra deskundigheid is oproepbaar en deze wordt ook werkelijk ingeschakeld.</t>
  </si>
  <si>
    <t xml:space="preserve">Teams overzien het gehele productieproces en zijn actief op zoek naar ‘voortekenen’ van mogelijke problemen: de meeste afwijkingen zijn al ingeperkt voordat ze extra ingrijpen vergen. Operationele problemen worden opgelost door de werkvloer, management is op de achtergrond beschikbaar, maar loopt hen niet voor de voeten. </t>
  </si>
  <si>
    <t>Van toepassing</t>
  </si>
  <si>
    <t>Niveau</t>
  </si>
  <si>
    <t>C.1.2 Energievoorziening</t>
  </si>
  <si>
    <t>C.1 Utilities</t>
  </si>
  <si>
    <t>C.1.1 Blussystemen</t>
  </si>
  <si>
    <t>C.1.3 Riolering en afvalwaterzuivering</t>
  </si>
  <si>
    <t>C.1.4 Dampverwerking</t>
  </si>
  <si>
    <t>C.1.5 Beveiligingsinstallaties</t>
  </si>
  <si>
    <t>C.3.1 Procesvaten</t>
  </si>
  <si>
    <t>C.3.2 Opslagtanks</t>
  </si>
  <si>
    <t>C.4.1 Pompen en compressoren</t>
  </si>
  <si>
    <t>C.4.2 Leidingen</t>
  </si>
  <si>
    <t>C.4.3 Slangen</t>
  </si>
  <si>
    <t>C.3.3 Magazijnen (PGS 15)</t>
  </si>
  <si>
    <t>C.5.1 Gebouwen (m.u.v. magazijnen)</t>
  </si>
  <si>
    <t>C.5.2 Materieel (contractors)</t>
  </si>
  <si>
    <t>C.2.1 Vrachtwagen verlading</t>
  </si>
  <si>
    <t>C.2.2 Wagonverlading</t>
  </si>
  <si>
    <t>C.2.3 Scheepsverlading</t>
  </si>
  <si>
    <t>C.2 Verlading</t>
  </si>
  <si>
    <t>C.3 Proces en opslag</t>
  </si>
  <si>
    <t>C.4 Verpomping</t>
  </si>
  <si>
    <t>C.5 Overig</t>
  </si>
  <si>
    <t>Kan worden aangetoond welke wijzigingen in de afgelopen 3 jaar invloed hebben gehad op het HSE-beleid, doelstellingen en werkwijzen?</t>
  </si>
  <si>
    <t>Blijkt dat medewerkers zelfstandig het veiligheidsbeleid uitdragen (blijkt dit bijv. uit observatierondes)?</t>
  </si>
  <si>
    <t>Kan het beleid door iedereen, in eigen woorden, worden uitgelegd?</t>
  </si>
  <si>
    <t>N.v.t.</t>
  </si>
  <si>
    <t>Beschikt de inrichting over een vergunning (Wet milieubeheer, Waterwet, Wabo) voor alle activiteiten?</t>
  </si>
  <si>
    <t xml:space="preserve">Zijn in het afgelopen jaar zijn geen overtredingen geconstateerd die tot een dwangsom of stillegging hebben geleid? </t>
  </si>
  <si>
    <t>Is de organisatie op de hoogte de van toepassing zijnde wet en regelgeving?</t>
  </si>
  <si>
    <t>Zijn de wettelijke en eigen eisen geïnventariseerd en vastgelegd in een register?</t>
  </si>
  <si>
    <t xml:space="preserve">Houdt men veranderingen in deze eisen? </t>
  </si>
  <si>
    <t>OHSAS 18001, 4.3.2
ISO 55001, 8.2.2</t>
  </si>
  <si>
    <t>Is aantoonbaar dat aan toepassing zijnde eisen wordt voldaan?</t>
  </si>
  <si>
    <t>Wordt nieuwe en veranderende wetgeving gevolgd, vertaald in concrete maatregelen en deze maatregelen uitgevoerd?</t>
  </si>
  <si>
    <t>Zijn er binnen het bedrijf richtlijnen ontwikkeld die zijn overgenomen binnen de branche?</t>
  </si>
  <si>
    <t>Is er vertegenwoordiging uit het bedrijf in organisaties / commissies die nieuwe wet- en regelgeving vaststellen (bijv. PGS-richtlijnen, NEN-normen, BRL's, etc.)?</t>
  </si>
  <si>
    <t>Zijn doelstellingen m.b.t. assets vastgesteld?</t>
  </si>
  <si>
    <t>Zijn veiligheidsdoelstellingen vastgesteld?</t>
  </si>
  <si>
    <t>ISO 55001, 6.2</t>
  </si>
  <si>
    <t>Wordt de voortgang van de doelstellingen periodiek (ten minste jaarlijks) beoordeeld?</t>
  </si>
  <si>
    <t>OHSAS 18001, 4.3.3</t>
  </si>
  <si>
    <t>Zijn de doelstellingen SMART (Specifiek, Meetbaar, Acceptabel, Realistisch en Tijdgebonden)?</t>
  </si>
  <si>
    <t>Zijn de doelstellingen gecommuniceerd binnen het bedrijf?</t>
  </si>
  <si>
    <t>Wordt er bijgestuurd als de doelstellingen niet worden gehaald?</t>
  </si>
  <si>
    <t>Wordt bij het vaststellen van doelstellingen medewerkers op verschillende organisatieniveaus betrokken?</t>
  </si>
  <si>
    <t>Worden medewerkers beoordeeld op hun bijdrage aan de HSE doelstellingen (gaat niet over halen van KPI's maar over persoonlijke bijdrage)?</t>
  </si>
  <si>
    <t>Is er een actueel organogram?</t>
  </si>
  <si>
    <t>Hebben de medewerkers een vastgestelde functiebeschrijving waarin de taken, verantwoordelijkheden en bevoegdheden in zijn beschreven?</t>
  </si>
  <si>
    <t>NIM, element B</t>
  </si>
  <si>
    <t>Worden er jaarlijks functionerings- en beoordelingsgesprekken gevoerd met alle medewerkers?</t>
  </si>
  <si>
    <t>NIM, element A
OHSAS 18001, 4.1</t>
  </si>
  <si>
    <t>Is er eenduidig vastgelegd welke directievertegenwoordiger (MT-lid) verantwoordelijk is voor het inrichten, implementeren, onderhouden en rapporteren over het veiligheidsbeleid?</t>
  </si>
  <si>
    <t>Zijn verantwoordelijkheden op het gebied van elektrische veiligheid en explosieveiligheid schriftelijk vastgelegd?</t>
  </si>
  <si>
    <t>NEN 3140, 4.2.101
ATEX 137, MHC; P&amp;O</t>
  </si>
  <si>
    <t>Worden de functieomschrijvingen periodiek besproken met de medewerkers?</t>
  </si>
  <si>
    <t>&lt;Geen vragen voor dit systeemelement&gt;</t>
  </si>
  <si>
    <t>Zijn de veiligheidsrisico's vastgelegd per functie?</t>
  </si>
  <si>
    <t>Worden aantoonbaar veiligheidsintroductietrainingen gegeven aan nieuwe medewerkers?</t>
  </si>
  <si>
    <t>Zijn de wettelijke certificaten (BHV, heftruck, asbest) aanwezig en geldig?</t>
  </si>
  <si>
    <t>OHSAS 18001, 4.2</t>
  </si>
  <si>
    <t>Is er een procedure opgesteld waarin is opgenomen op welke wijze de opleiding en trainingen worden geïdentificeerd, uitgevoerd en geëvalueerd?</t>
  </si>
  <si>
    <t>OHSAS 18001, 4.2,
ISO 55001 7.2</t>
  </si>
  <si>
    <t>Is er een overzicht op persoonsniveau waarin de vereiste veiligheidsopleidingen en veiligheidstrainingen zijn weergegeven?</t>
  </si>
  <si>
    <t>Maken veiligheidsbewustzijnstrainingen deel uit van het opleidings- en trainingsprogramma?</t>
  </si>
  <si>
    <t>Wordt het opleidingsplan m.b.t. veiligheid gevolgd?</t>
  </si>
  <si>
    <t>Worden opleidingen en trainingen periodiek geëvalueerd of ze nog voldoen aan de behoefte en of ze effectief zijn?</t>
  </si>
  <si>
    <t>Zijn in de afgelopen drie jaar binnen het bedrijf trainingen en opleidingen ontwikkeld die leidend zijn binnen de branche?</t>
  </si>
  <si>
    <t>Worden er vanuit de werkvloer trainingen bedacht (inhoud en vorm) en uitgevoerd?</t>
  </si>
  <si>
    <t>&lt;Score&gt;</t>
  </si>
  <si>
    <t>Veiligheidscultuur</t>
  </si>
  <si>
    <t>Veiligheidsbeheersysteem</t>
  </si>
  <si>
    <t>B.3 
Risicomanagement</t>
  </si>
  <si>
    <t>Technische integriteit</t>
  </si>
  <si>
    <t>Ambitieniveau 2018</t>
  </si>
  <si>
    <t>SAQ systeemelementen</t>
  </si>
  <si>
    <t>Score 2015</t>
  </si>
  <si>
    <t>Gemiddeld</t>
  </si>
  <si>
    <t>&lt;score&gt;</t>
  </si>
  <si>
    <t>X</t>
  </si>
  <si>
    <t>Wordt er ten minste halfjaarlijks werkoverleg gehouden in alle afdelingen waarbij veiligheid is geagendeerd?</t>
  </si>
  <si>
    <t>OHSAS 4.4.3.2</t>
  </si>
  <si>
    <t>Is er een Ondernemingsraad of personeelsvertegenwoordiging vastgesteld?</t>
  </si>
  <si>
    <t>89/391/EEG, WoR</t>
  </si>
  <si>
    <t>Zijn bij veiligheids-en assetstudies (RI&amp;E's, HAZOP's, FMECA's) verschillende disciplines uit de afdelingen vertegenwoordigd?</t>
  </si>
  <si>
    <t>OHSAS 4.4.3.2
ISO 55001, 7.5</t>
  </si>
  <si>
    <t>Spreken werknemers op de werkvloer en de lijn elkaar op een gelijkwaardige manier aan op HSE-zaken?</t>
  </si>
  <si>
    <t>Zijn er, op initiatief van het bedrijf, overlegstructuren en programma’s om HSE-aspecten met alle stakeholders (omwonenden, aandeelhouders) te communiceren?</t>
  </si>
  <si>
    <t>Wordt structureel getoetst of de informatie uitwisseling zoals instructies, trainingen,  tool box meetings effectief is?</t>
  </si>
  <si>
    <t>Zijn overlegs- en participatiestructuren vastgelegd qua deelnemers, frequentie en vastlegging?</t>
  </si>
  <si>
    <t>Zijn er voorbeelden uit de afgelopen drie jaar waarbij veiligheids- / assetverbetertrajecten zijn gestart vanuit de werkvloer waarna het door de hogere organisatieniveaus wordt gevolgd en gefaciliteerd?</t>
  </si>
  <si>
    <t>Zijn wettelijk verplichte risicostudies uitgevoerd (RI&amp;E, VR, ARIE)?</t>
  </si>
  <si>
    <t>Arbowet
BRZO</t>
  </si>
  <si>
    <t>Is er een overzicht van veiligheidskritieke apparatuur?</t>
  </si>
  <si>
    <t>Zijn alle procesinstallaties gehazop'ed?</t>
  </si>
  <si>
    <t>NIM, element C</t>
  </si>
  <si>
    <t>OHSAS 18001, 3.1;
ISO 55001, 6.1.</t>
  </si>
  <si>
    <t>Zijn criteria vastgesteld hoe veiligheidskritieke apparatuur / installaties worden geïdentificeerd?</t>
  </si>
  <si>
    <t>Is er een systeem  / proces waarmee geborgd wordt dat aanbevelingen uit risicostudies worden uitgevoerd?</t>
  </si>
  <si>
    <t>Worden actie plannen uit de risicostudies adequaat opgevolgd?</t>
  </si>
  <si>
    <t>Worden de risicostudies continu actueel gehouden?</t>
  </si>
  <si>
    <t>Zijn de resultaten uit de risico identificatie en evaluatie m.b.t. assets volledig geïntegreerd in het inspectie- en onderhoudsplan?</t>
  </si>
  <si>
    <t>Worden beheersmaatregelen uit risicostudies periodiek (en op eigen initiatief) getoetst op hun effectiviteit?</t>
  </si>
  <si>
    <t>Is er een actueel overzicht van alle veiligheidsstudies die zijn uitgevoerd?</t>
  </si>
  <si>
    <t>Zijn de eisen (revisietermijn, inhoud, verantw. persoon) die gelden voor de risicostudies vastgelegd in een procedure?</t>
  </si>
  <si>
    <t>Wordt de kennis over het uitvoeren van risicoanalyses en de te nemen beheersmaatregelen gedeeld tussen vergelijkbare organisaties of andere branches?</t>
  </si>
  <si>
    <t>Zijn de restrisico's van alle veiligheidsstudies laag?</t>
  </si>
  <si>
    <t>Heeft het bedrijf een Inspectie, Onderhouds- en beheersysteem?</t>
  </si>
  <si>
    <t>NIM, element D</t>
  </si>
  <si>
    <t>Worden storingen aan en afwijkingen van veiligheidskritieke apparatuur geregistreerd?</t>
  </si>
  <si>
    <t>Zijn criteria vastgesteld ten aanzien van het onderhoud van installaties?</t>
  </si>
  <si>
    <t>Het inspectie- en onderhoudsplan van de terminal wordt volledig gevolgd?</t>
  </si>
  <si>
    <t>Worden storingen aan installaties periodiek geanalyseerd,  trends vastgesteld en op basis hiervan verbeterplannen vastgesteld en uitgevoerd?</t>
  </si>
  <si>
    <t>Neemt het bedrijf deel in commissies die op branche-, nationaal of internationaal  niveau nieuwe standaarden en methodieken voor onderhoud en inspecties vaststellen?</t>
  </si>
  <si>
    <t>ISO 55001, 10.3</t>
  </si>
  <si>
    <t>Wordt de kennis over onderhoud / beheer van installaties gedeeld met en geleerd van  andere bedrijven en heeft dit aantoonbaar geleid tot aanpassing van het inspectie- en onderhoudsprogramma?</t>
  </si>
  <si>
    <t>Is er een procedure voor wijzigingen (MoC)?</t>
  </si>
  <si>
    <t>Is de MoC-procedure of een andere procedure van toepassing op onderstaande wijzigingen:
- technisch 
- procedureel; 
- producten (incl. additieven);
- wetgeving;
- organisatorisch (ook nieuwe aannemers).</t>
  </si>
  <si>
    <t>OHSAS 18001, 3.1
ISO 55001, 8.2
NIM, element E</t>
  </si>
  <si>
    <t>NIM, element E</t>
  </si>
  <si>
    <t>Is er een overzicht van alle doorlopen MoC-procedures van het afgelopen jaar?</t>
  </si>
  <si>
    <t>Worden de actie-items opgenomen in een systeem dat borgt dat de acties worden uitgevoerd (bijv. een action-tracking systeem)?</t>
  </si>
  <si>
    <t xml:space="preserve">Worden de wijzigingen beoordeeld in multidisciplinaire teams?
Opmerking: Hierbij doelen we op medewerkers uit bijv. andere afdelingen, teams of specialismen.
</t>
  </si>
  <si>
    <t>Zijn actie-items uit MoC's tijdig opgelost?</t>
  </si>
  <si>
    <t>Wordt bij de eerste bedrijfsstelling of belangrijke wijzigingen, uitbreidingen of verbouwingen de installatie aantoonbaar gecontroleerd door de deskundig persoon op het gebied van explosieveiligheid?</t>
  </si>
  <si>
    <t>Wordt het MoC proces periodiek (ten minste elke drie jaar) geëvalueerd door een multidisciplinair team?</t>
  </si>
  <si>
    <t>Zijn er in de afgelopen drie jaar, veranderingen /trends van binnen of buiten de branche beoordeeld die mogelijk een effect kunnen hebben op het bedrijf, beoordeeld door middel van het MoC-proces?</t>
  </si>
  <si>
    <t>Is er een noodplan beschikbaar?</t>
  </si>
  <si>
    <t>Is er een bedrijfsnoodorganisatie?</t>
  </si>
  <si>
    <t>NIM, element F;
Arbobesluit art. 2.5c.
OHSAS 18001, 4.7</t>
  </si>
  <si>
    <t>Is er een oefenprogramma van de scenario's uit het noodplan?</t>
  </si>
  <si>
    <t>NIM, element F;
OHSAS 18001, 4.7</t>
  </si>
  <si>
    <t>Is het noodplan het afgelopen jaar geoefend door middel van een praktijkoefening?</t>
  </si>
  <si>
    <t>NIM, element F</t>
  </si>
  <si>
    <t xml:space="preserve">Is het noodplan opgenomen in het introductieprogramma van werknemers en derden (inclusief bezoekers)?
</t>
  </si>
  <si>
    <t>Is het noodplan gecommuniceerd met omwonenden en omliggende bedrijven die mogelijk effecten kunnen ondervinden van calamiteiten?</t>
  </si>
  <si>
    <t>OHSAS 18001, 4.7</t>
  </si>
  <si>
    <t>Zijn de risico's van calamiteiten ten aanzien van de bedrijfscontinuïteit vastgesteld?
Opmerking: denk bijvoorbeeld aan een business contigency plan waarin beschreven is welke stappen genomen moeten worden om na een calamiteit weer tot een normale operationele bedrijfssituatie te komen.</t>
  </si>
  <si>
    <t>Wordt de evaluatie van de oefeningen schriftelijk vastgelegd, acties geformuleerd en uitgevoerd?</t>
  </si>
  <si>
    <t>Worden er bij de oefeningen ook hulpdiensten betrokken?</t>
  </si>
  <si>
    <t>Is er een contract met een externe partij ten aanzien van extra repressieve beheersmaatregelen?</t>
  </si>
  <si>
    <t>x</t>
  </si>
  <si>
    <t>2.A Algemeen</t>
  </si>
  <si>
    <t>2.B Organisatie en de werknemers</t>
  </si>
  <si>
    <t>2.C Identificatie van de gevaren en de beoordeling van risico's</t>
  </si>
  <si>
    <t>2.D Beheersing van de uitvoering</t>
  </si>
  <si>
    <t>2.F De planning voor noodsituaties</t>
  </si>
  <si>
    <t>2.G Toezicht op de prestaties</t>
  </si>
  <si>
    <t>2.H Audits en directiebeoordeling</t>
  </si>
  <si>
    <t>2.A.1 Beleid</t>
  </si>
  <si>
    <t>2.A.2 Eisen</t>
  </si>
  <si>
    <t>2.A.3 Doelstellingen</t>
  </si>
  <si>
    <t>2.A.4 Beheersing management systeem</t>
  </si>
  <si>
    <t>2.B.1 Taken en verantwoordelijkheden</t>
  </si>
  <si>
    <t>2.B.2 Bekwaamheid en training</t>
  </si>
  <si>
    <t>2.B.3 Communicatie, participatie en overleg</t>
  </si>
  <si>
    <t>2.C.1 Risicostudies</t>
  </si>
  <si>
    <t>2.D.1 Integriteit van installaties</t>
  </si>
  <si>
    <t>2.D.2 Werkbeheersing</t>
  </si>
  <si>
    <t>2.D.3 Contractormanagement</t>
  </si>
  <si>
    <t>2.E De wijze waarop wordt gehandeld bij wijzigingen</t>
  </si>
  <si>
    <t>2.E.1 De wijze waarop wordt gehandeld bij wijzigingen</t>
  </si>
  <si>
    <t>2.F.1 De planning voor noodsituaties</t>
  </si>
  <si>
    <t>2.G.1 Incidentenrapportage -analyse en opvolging</t>
  </si>
  <si>
    <t>2.G.2 Prestatiemetingen</t>
  </si>
  <si>
    <t>2.H.1 Audits</t>
  </si>
  <si>
    <t>2.H.2 Directiebeoordeling</t>
  </si>
  <si>
    <t>S</t>
  </si>
  <si>
    <t>Compliance with standards</t>
  </si>
  <si>
    <t>Workforce involvement</t>
  </si>
  <si>
    <t>Process safety competence</t>
  </si>
  <si>
    <t>Stakeholder Outreach</t>
  </si>
  <si>
    <t>Knowledge management</t>
  </si>
  <si>
    <t>Hazard Identification and Risk Analysis</t>
  </si>
  <si>
    <t>Operating procedures</t>
  </si>
  <si>
    <t>Safe Work Practices</t>
  </si>
  <si>
    <t>Asset Integrity and Reliability</t>
  </si>
  <si>
    <t>Contractor Management</t>
  </si>
  <si>
    <t>Training and Performance Assurance</t>
  </si>
  <si>
    <t>Management of Change</t>
  </si>
  <si>
    <t>Operational Readiness</t>
  </si>
  <si>
    <t>Conduct of operations</t>
  </si>
  <si>
    <t>Emergency management</t>
  </si>
  <si>
    <t>Incident Investigations</t>
  </si>
  <si>
    <t>Measurements and Metrics</t>
  </si>
  <si>
    <t>Auditing</t>
  </si>
  <si>
    <t>Management review and continuous improvement</t>
  </si>
  <si>
    <t>Process safety culture</t>
  </si>
  <si>
    <t>Commit to process safety</t>
  </si>
  <si>
    <t>Understanding hazards and evaluate risks</t>
  </si>
  <si>
    <t>Process knowledge Management</t>
  </si>
  <si>
    <t>Manage risk</t>
  </si>
  <si>
    <t>Learn from experience</t>
  </si>
  <si>
    <t>Standards, codes, regulations and laws</t>
  </si>
  <si>
    <t>Process safety competency</t>
  </si>
  <si>
    <t>Stakeholder outreach</t>
  </si>
  <si>
    <t>C.1</t>
  </si>
  <si>
    <t>C.2</t>
  </si>
  <si>
    <t>C.3</t>
  </si>
  <si>
    <t>C.4</t>
  </si>
  <si>
    <t>C.5</t>
  </si>
  <si>
    <t>U.1</t>
  </si>
  <si>
    <t>U.2</t>
  </si>
  <si>
    <t>M.1</t>
  </si>
  <si>
    <t>M.2</t>
  </si>
  <si>
    <t>M.3</t>
  </si>
  <si>
    <t>M.4</t>
  </si>
  <si>
    <t>M.5</t>
  </si>
  <si>
    <t>M.6</t>
  </si>
  <si>
    <t>M.7</t>
  </si>
  <si>
    <t>M.8</t>
  </si>
  <si>
    <t>M.9</t>
  </si>
  <si>
    <t>L.1</t>
  </si>
  <si>
    <t>L.2</t>
  </si>
  <si>
    <t>L.3</t>
  </si>
  <si>
    <t>L.4</t>
  </si>
  <si>
    <t>2.A.1</t>
  </si>
  <si>
    <t>Beleid</t>
  </si>
  <si>
    <t>2.A.2</t>
  </si>
  <si>
    <t>2.A.3</t>
  </si>
  <si>
    <t>2.A.4</t>
  </si>
  <si>
    <t>Eisen</t>
  </si>
  <si>
    <t>Doelstellingen</t>
  </si>
  <si>
    <t>Beheersing managementsysteem</t>
  </si>
  <si>
    <t>2.B.1</t>
  </si>
  <si>
    <t>Taken en verantwoordelijkheden</t>
  </si>
  <si>
    <t>2.B.2</t>
  </si>
  <si>
    <t>Bekwaamheid en training</t>
  </si>
  <si>
    <t>C.3
U.1
M.5</t>
  </si>
  <si>
    <t>Process safety competency
Process knowledge management
Training and performance management</t>
  </si>
  <si>
    <t>2.B.3</t>
  </si>
  <si>
    <t>Communicatie en participatie</t>
  </si>
  <si>
    <t>2.B.4</t>
  </si>
  <si>
    <t>Stakeholder management</t>
  </si>
  <si>
    <t>2.C.1</t>
  </si>
  <si>
    <t>Risico identificatie en analyse</t>
  </si>
  <si>
    <t>2.D.1</t>
  </si>
  <si>
    <t>Integriteit van de installaties</t>
  </si>
  <si>
    <t>M.1.
M.2
M.7
M.8</t>
  </si>
  <si>
    <t>Operating procedures
Safe work practices
Operational readiness
Conduct of operations</t>
  </si>
  <si>
    <t>2.D.2</t>
  </si>
  <si>
    <t>Werkbeheersing</t>
  </si>
  <si>
    <t>Contractor management</t>
  </si>
  <si>
    <t>2.E.1</t>
  </si>
  <si>
    <t xml:space="preserve"> De wijze waarop wordt gehandeld bij wijzigingen</t>
  </si>
  <si>
    <t>2.F.1</t>
  </si>
  <si>
    <t>2.G.1</t>
  </si>
  <si>
    <t>2.G.2</t>
  </si>
  <si>
    <t>De planning voor noodsituaties</t>
  </si>
  <si>
    <t>Incidentrapportage, -onderzoek en opvolging</t>
  </si>
  <si>
    <t>Prestatiemetingen</t>
  </si>
  <si>
    <t>2.H.1</t>
  </si>
  <si>
    <t>Audits</t>
  </si>
  <si>
    <t>2.H.2</t>
  </si>
  <si>
    <t>Directiebeoordeling</t>
  </si>
  <si>
    <t>Code</t>
  </si>
  <si>
    <t>Systeemelement</t>
  </si>
  <si>
    <t>PGS 29, §6.1</t>
  </si>
  <si>
    <t>PGS 29, §5.3</t>
  </si>
  <si>
    <t>PGS 29, §6.3.1 / §6.3.2</t>
  </si>
  <si>
    <t>PGS 29, §6.3.6</t>
  </si>
  <si>
    <t>PGS 29, §6.1 / §11.3</t>
  </si>
  <si>
    <t>PGS 29, §6.3.1 / §6.3.2 / §11.3</t>
  </si>
  <si>
    <t>PGS 29, §6.3.6 / §11.3</t>
  </si>
  <si>
    <t>Subonderdeel</t>
  </si>
  <si>
    <t>Veiligheidscommunicatie</t>
  </si>
  <si>
    <t>Werknemersbetrokkenheid</t>
  </si>
  <si>
    <t>Competentie/training –  zijn werknemers geïnteresseerd?</t>
  </si>
  <si>
    <t>Procesveiligheid versus persoonlijke veiligheid</t>
  </si>
  <si>
    <t>Onderhoudsmanagement</t>
  </si>
  <si>
    <t>Complexiteit en resilience</t>
  </si>
  <si>
    <t>2.A Algemeen, verbonden met veiligheid</t>
  </si>
  <si>
    <t>Balans veiligheid en winstgevendheid</t>
  </si>
  <si>
    <t>Oorzaken van incidenten en near misses</t>
  </si>
  <si>
    <t>Contractormanagement</t>
  </si>
  <si>
    <t>Grootte en status VGWM-afdeling</t>
  </si>
  <si>
    <t>Werkplanning</t>
  </si>
  <si>
    <t>Werkplekveiligheidstechnieken</t>
  </si>
  <si>
    <t>Doel procedures</t>
  </si>
  <si>
    <t>Management of change</t>
  </si>
  <si>
    <t>Toezicht op veiligheid</t>
  </si>
  <si>
    <t>Ervaren van VGWM bijeenkomsten</t>
  </si>
  <si>
    <t>Belonen en straffen op grond van veiligheid</t>
  </si>
  <si>
    <t>1.B.1</t>
  </si>
  <si>
    <t>1.B.2</t>
  </si>
  <si>
    <t>1.B.3</t>
  </si>
  <si>
    <t>1.A.1</t>
  </si>
  <si>
    <t>1.A.2</t>
  </si>
  <si>
    <t>1.A.3</t>
  </si>
  <si>
    <t>Incident / (bijna) ongeval meldingen, onderzoek en analyses</t>
  </si>
  <si>
    <t>Risico- en Onveilige handelings-rapportages</t>
  </si>
  <si>
    <t>1.C.1</t>
  </si>
  <si>
    <t>1.C.2</t>
  </si>
  <si>
    <t>1.C.3</t>
  </si>
  <si>
    <t>1.D.1</t>
  </si>
  <si>
    <t>1.D.2</t>
  </si>
  <si>
    <t>1.D.3</t>
  </si>
  <si>
    <t>1.D.4</t>
  </si>
  <si>
    <t>1.E.1</t>
  </si>
  <si>
    <t>1.F.1</t>
  </si>
  <si>
    <t>1.F.2</t>
  </si>
  <si>
    <t>1.F.3</t>
  </si>
  <si>
    <t>1.F.4</t>
  </si>
  <si>
    <t>1.F.5</t>
  </si>
  <si>
    <t>1.F.6</t>
  </si>
  <si>
    <t>1.G.1</t>
  </si>
  <si>
    <t>1.H.1</t>
  </si>
  <si>
    <t>Audit / reviews</t>
  </si>
  <si>
    <t>Benchmarking, trends en statistieken</t>
  </si>
  <si>
    <t>1.A Leiderschap en betrokkenheid</t>
  </si>
  <si>
    <t>1.B Beleid en strategische doelen</t>
  </si>
  <si>
    <t>1.C Organisatie</t>
  </si>
  <si>
    <t>1.D Risicomanagement</t>
  </si>
  <si>
    <t>1. E Planning en procedures</t>
  </si>
  <si>
    <t>1.G Audits</t>
  </si>
  <si>
    <t>1.H Reviews</t>
  </si>
  <si>
    <t>Magazijnen (PGS 15)</t>
  </si>
  <si>
    <t>Tanks</t>
  </si>
  <si>
    <t>Procesvaten</t>
  </si>
  <si>
    <t>Pompen en compressoren</t>
  </si>
  <si>
    <t>Leidingen</t>
  </si>
  <si>
    <t>Slangen</t>
  </si>
  <si>
    <t>C.2 Opslag</t>
  </si>
  <si>
    <t>C.3 Verlading</t>
  </si>
  <si>
    <t>Blussystemen</t>
  </si>
  <si>
    <t>Energievoorziening</t>
  </si>
  <si>
    <t>Riolering en afvalwaterzuivering</t>
  </si>
  <si>
    <t>Dampverwerking</t>
  </si>
  <si>
    <t>Beveiligingsinstallaties</t>
  </si>
  <si>
    <t>C.4 Utilities</t>
  </si>
  <si>
    <t>Gebouwen (m.u.v. magazijnen)</t>
  </si>
  <si>
    <t>Materieel (contractors)</t>
  </si>
  <si>
    <t>Vrachtwagen verlading</t>
  </si>
  <si>
    <t>Wagonverlading</t>
  </si>
  <si>
    <t>Scheepsverlading</t>
  </si>
  <si>
    <t>Technische installaties</t>
  </si>
  <si>
    <t>Onderwerp</t>
  </si>
  <si>
    <t>§5.2</t>
  </si>
  <si>
    <t>§6.1.3
§9.2</t>
  </si>
  <si>
    <t>Beleid ter voorkoming van zware ongevallen</t>
  </si>
  <si>
    <t>Wettelijke en andere eisen
Beoordeling van de naleving van wettelijke en overige eisen</t>
  </si>
  <si>
    <t>§6.2</t>
  </si>
  <si>
    <t>Veiligheidsdoelstellingen en de planning om ze te bereiken</t>
  </si>
  <si>
    <t>Inzicht verkrijgen in de organisatie en haar context
Toepassingsgebied VMS
VMS 
Middelen
Gedocumenteerde informatie
Continue verbetering</t>
  </si>
  <si>
    <t>§4.1
§4.3
§4.4
§7.1
§7.5
§10.2</t>
  </si>
  <si>
    <t>Rollen, verantwoordelijkheden en bevoegdheden binnen de organisatie</t>
  </si>
  <si>
    <t>§ 5.3</t>
  </si>
  <si>
    <t>§7.2</t>
  </si>
  <si>
    <t>Competentie</t>
  </si>
  <si>
    <t xml:space="preserve">Communicatie
Leiderschap en betrokkenheid
</t>
  </si>
  <si>
    <t>§7.4
§5.1</t>
  </si>
  <si>
    <t>§4.2</t>
  </si>
  <si>
    <t>Inzicht verkrijgen in de behoeften en verwachtingen van belanghebbenden</t>
  </si>
  <si>
    <t>§6.1.2</t>
  </si>
  <si>
    <t>Identificatie van gevaren en risicobeoordeling</t>
  </si>
  <si>
    <t>§8.1</t>
  </si>
  <si>
    <t>Operationele planning en beheersing</t>
  </si>
  <si>
    <t>§6.3</t>
  </si>
  <si>
    <t>Planning, voorbereiding en doorvoering van wijzigingen</t>
  </si>
  <si>
    <t>§8.2</t>
  </si>
  <si>
    <t>Voorbereid zijn en reageren op zware ongevallen</t>
  </si>
  <si>
    <t>§10.1</t>
  </si>
  <si>
    <t>Afwijkingen en corrigerende maatregelen</t>
  </si>
  <si>
    <t>§9.1</t>
  </si>
  <si>
    <t>Monitoren, meten, analyseren en evalueren</t>
  </si>
  <si>
    <t>§9.3</t>
  </si>
  <si>
    <t>Interne audit</t>
  </si>
  <si>
    <t>§9.4</t>
  </si>
  <si>
    <t>Leiderschap en betrokkenheid</t>
  </si>
  <si>
    <t>Bewustzijn</t>
  </si>
  <si>
    <t>§7.3</t>
  </si>
  <si>
    <t>§5.1</t>
  </si>
  <si>
    <t>CCPS elementen</t>
  </si>
  <si>
    <t>VBS elementen SEVESO III-NL</t>
  </si>
  <si>
    <t>a</t>
  </si>
  <si>
    <t>b, i</t>
  </si>
  <si>
    <t>De organisatie en het personeel</t>
  </si>
  <si>
    <t>b,ii</t>
  </si>
  <si>
    <t>de identificatie en beoordeling van de risico’s op zware ongevallen</t>
  </si>
  <si>
    <t>b, iii</t>
  </si>
  <si>
    <t>Operationele beheersing</t>
  </si>
  <si>
    <t>b, iv</t>
  </si>
  <si>
    <t>b, v</t>
  </si>
  <si>
    <t>b, vi</t>
  </si>
  <si>
    <t>Het toezicht op de prestaties</t>
  </si>
  <si>
    <t>b, vii</t>
  </si>
  <si>
    <t>Audit en review</t>
  </si>
  <si>
    <t>VBS elementen SEVESO II-NL</t>
  </si>
  <si>
    <t>Onderdelen van het algemene beheerssysteem</t>
  </si>
  <si>
    <t>De organisatie en de werknemers</t>
  </si>
  <si>
    <t>2.B Organisatie, de werknemers en belanghebbenden</t>
  </si>
  <si>
    <t>Beheersing van de uitvoering</t>
  </si>
  <si>
    <t>2.B.5</t>
  </si>
  <si>
    <t>VBS b</t>
  </si>
  <si>
    <t>VBS a</t>
  </si>
  <si>
    <t>VBS c</t>
  </si>
  <si>
    <t>VBS d</t>
  </si>
  <si>
    <t>VBS e</t>
  </si>
  <si>
    <t>VBS f</t>
  </si>
  <si>
    <t>VBS g</t>
  </si>
  <si>
    <t>Toezicht op de prestaties</t>
  </si>
  <si>
    <t>VBS h</t>
  </si>
  <si>
    <t>Audits en beoordeling</t>
  </si>
  <si>
    <t>Veiligheidsmanagementstsreem</t>
  </si>
  <si>
    <t>Veiligheidsmanagementsysteem</t>
  </si>
  <si>
    <t>SAQ indeling</t>
  </si>
  <si>
    <t>H&amp;M understanding your culture</t>
  </si>
  <si>
    <t>A</t>
  </si>
  <si>
    <t>Communiceren van VWGM-kwesties met het personeel</t>
  </si>
  <si>
    <t>B</t>
  </si>
  <si>
    <t>Niveau van betrokkenheid van het personeel</t>
  </si>
  <si>
    <t>C</t>
  </si>
  <si>
    <t>Wat zijn de beloningen voor goede VGWM-resultaten?</t>
  </si>
  <si>
    <t>D</t>
  </si>
  <si>
    <t>Wie veroorzaakt ongelukken?</t>
  </si>
  <si>
    <t>E</t>
  </si>
  <si>
    <t>Balans tussen winst en VGWM</t>
  </si>
  <si>
    <t>F</t>
  </si>
  <si>
    <t>Management van aannemers</t>
  </si>
  <si>
    <t>G</t>
  </si>
  <si>
    <t>Zijn werknemers geïnteresseerd in vakbekwaamheid</t>
  </si>
  <si>
    <t>H</t>
  </si>
  <si>
    <t>Wat is de grootte / status van de VGWM-afdeling</t>
  </si>
  <si>
    <t>I</t>
  </si>
  <si>
    <t>Werk planning inclusief PTW</t>
  </si>
  <si>
    <t>J</t>
  </si>
  <si>
    <t>Werkplek veiligheidstechnieken</t>
  </si>
  <si>
    <t>K</t>
  </si>
  <si>
    <t>Wat is het doel van procedures?</t>
  </si>
  <si>
    <t>L</t>
  </si>
  <si>
    <t>Incidenten / ongevallen rapportage / analyse</t>
  </si>
  <si>
    <t>M</t>
  </si>
  <si>
    <t>Gevaren en onveilige actie rapporteren</t>
  </si>
  <si>
    <t>Q</t>
  </si>
  <si>
    <t>R</t>
  </si>
  <si>
    <t>P</t>
  </si>
  <si>
    <t>Hoe worden VGWM-vergaderingen ervaren</t>
  </si>
  <si>
    <t>N</t>
  </si>
  <si>
    <t>Wie controleert VGWM op een dagelijkse basis</t>
  </si>
  <si>
    <t>1.F Implementatie en bewaking</t>
  </si>
  <si>
    <t>Leren van ongevallen</t>
  </si>
  <si>
    <t>Wat gebeurt er na een ongeval</t>
  </si>
  <si>
    <t>NTA 8620:2014 (concept versie juni 2014) / HLO</t>
  </si>
  <si>
    <t>Veiligheidsbeheerssysteem</t>
  </si>
  <si>
    <t>Kantoor / veld</t>
  </si>
  <si>
    <t>Veld</t>
  </si>
  <si>
    <t>Kantoor</t>
  </si>
  <si>
    <t>Kantoor en veld</t>
  </si>
  <si>
    <t>Score</t>
  </si>
  <si>
    <t>Vraag</t>
  </si>
  <si>
    <t>3.1.1</t>
  </si>
  <si>
    <t>3.1.2</t>
  </si>
  <si>
    <t>3.1.3</t>
  </si>
  <si>
    <t>3.1.4</t>
  </si>
  <si>
    <t>3.2.1</t>
  </si>
  <si>
    <t>3.2.2</t>
  </si>
  <si>
    <t>3.3.1</t>
  </si>
  <si>
    <t>3.3.2</t>
  </si>
  <si>
    <t>3.3.3</t>
  </si>
  <si>
    <t>3.4.1</t>
  </si>
  <si>
    <t>3.4.2</t>
  </si>
  <si>
    <t>3.4.3</t>
  </si>
  <si>
    <t>3.4.4</t>
  </si>
  <si>
    <t>3.4.5</t>
  </si>
  <si>
    <t>3.5.1</t>
  </si>
  <si>
    <t>3.5.2</t>
  </si>
  <si>
    <t>M1</t>
  </si>
  <si>
    <t>TA1</t>
  </si>
  <si>
    <t>TA2</t>
  </si>
  <si>
    <t>TA3</t>
  </si>
  <si>
    <t>TA5</t>
  </si>
  <si>
    <t>TA6</t>
  </si>
  <si>
    <t>TA7</t>
  </si>
  <si>
    <t>TA8</t>
  </si>
  <si>
    <t>TA9</t>
  </si>
  <si>
    <t>Firefighting</t>
  </si>
  <si>
    <t>Power distribution</t>
  </si>
  <si>
    <t>Vehicle circulation</t>
  </si>
  <si>
    <t>Tank cleaning</t>
  </si>
  <si>
    <t>Sewer, solid and liquid waste</t>
  </si>
  <si>
    <t>Vapour emission control</t>
  </si>
  <si>
    <t>Hoses</t>
  </si>
  <si>
    <t>TB1</t>
  </si>
  <si>
    <t>TB2</t>
  </si>
  <si>
    <t>TB3</t>
  </si>
  <si>
    <t>TB4</t>
  </si>
  <si>
    <t>TB5</t>
  </si>
  <si>
    <t>TB6</t>
  </si>
  <si>
    <t>TB7</t>
  </si>
  <si>
    <t>Road- en rail tankcar loading and unloading</t>
  </si>
  <si>
    <t>Jetties and berths</t>
  </si>
  <si>
    <t>Tank farm</t>
  </si>
  <si>
    <t>Pumping stations and transfer Lines</t>
  </si>
  <si>
    <t>Drumming and blending area</t>
  </si>
  <si>
    <t>Warehouse</t>
  </si>
  <si>
    <t>Buildings</t>
  </si>
  <si>
    <t>Security</t>
  </si>
  <si>
    <t>Niet opgenomen</t>
  </si>
  <si>
    <t>Management Responsibility</t>
  </si>
  <si>
    <t>M2</t>
  </si>
  <si>
    <t>Training</t>
  </si>
  <si>
    <t>M3</t>
  </si>
  <si>
    <t>Quality Management System</t>
  </si>
  <si>
    <t>M6</t>
  </si>
  <si>
    <t>Personnel</t>
  </si>
  <si>
    <t>M7</t>
  </si>
  <si>
    <t>Operations</t>
  </si>
  <si>
    <t>M8</t>
  </si>
  <si>
    <t>Maintenance</t>
  </si>
  <si>
    <t>M9</t>
  </si>
  <si>
    <t>Non-Conformity Reporting on Quality and HSESS</t>
  </si>
  <si>
    <t>M11</t>
  </si>
  <si>
    <t>Administration</t>
  </si>
  <si>
    <t>M14</t>
  </si>
  <si>
    <t>Environmental Protection</t>
  </si>
  <si>
    <t>M15</t>
  </si>
  <si>
    <t>M4
M5</t>
  </si>
  <si>
    <t>The supplier of Goods and Services
The customer</t>
  </si>
  <si>
    <t>Emergency response
Fall-Back Plans and Emergency Preparedness</t>
  </si>
  <si>
    <t>TA4
M10</t>
  </si>
  <si>
    <t>Personnel safety
Occupational Health</t>
  </si>
  <si>
    <t>M12
M13</t>
  </si>
  <si>
    <t>CDI-T (5th Edition)</t>
  </si>
  <si>
    <t>C.1 Procesequipment</t>
  </si>
  <si>
    <t>Is de slang het afgelopen jaar beproefd?</t>
  </si>
  <si>
    <t>Zijn slangen visueel in een goede staat?
Opmerking: check op scheuren, zonschade, koppelpunt.</t>
  </si>
  <si>
    <t>Worden de slangen zodanig gebruikt en opgeslagen dat wordt voorkomen dat ze beschadigd en vervormd worden?</t>
  </si>
  <si>
    <t>Zijn er voorzieningen om de slangen goed leeg te maken, het restproduct gecontroleerd af te voeren en de slangeinden af te sluiten?</t>
  </si>
  <si>
    <t>CDI-T: TA9.20-24</t>
  </si>
  <si>
    <t>PGS 29, vrs. 105</t>
  </si>
  <si>
    <t>CDI-T, TB1.25/26</t>
  </si>
  <si>
    <t>CDI-T, TB1.7,
ANSI / ISEA Z358.1-2009</t>
  </si>
  <si>
    <t>CDI-T, TB1.21</t>
  </si>
  <si>
    <t>PGS 29, vrs 106;
CDI-T, TB1.11</t>
  </si>
  <si>
    <t>Is het blussysteem ontworpen conform een geldende norm (bijv. NFPA, FM Global, LPCB, VdS en CEA) of kan gelijkwaardigheid worden aangetoond?</t>
  </si>
  <si>
    <t>CDI-T TA1.59</t>
  </si>
  <si>
    <t>Niveau vraag</t>
  </si>
  <si>
    <t>Zijn onverenigbare combinaties van verpakte gevaarlijke stoffen geïdentificeerd, apart opgeslagen of wordt hier aantoonbaar gemotiveerd van afgeweken?</t>
  </si>
  <si>
    <t>Arbobesluit artikel 7.4a</t>
  </si>
  <si>
    <t>Arbobesluit artikel 7.13</t>
  </si>
  <si>
    <t>Is er een (aantoonbaar) programma om locaties waar regelmatig steigers worden gebouwd, te vervangen door vaste bordessen?</t>
  </si>
  <si>
    <t>Risicobepaling</t>
  </si>
  <si>
    <t>Risicobeheersing</t>
  </si>
  <si>
    <t>Is er een programma geïmplementeerd om permanent in gebruik zijnde slangen te vervangen door vaste aansluitingen?</t>
  </si>
  <si>
    <t>Worden de risicostudies tijdens de gebruiks- en onderhoudsfase periodiek geactualiseerd op basis van nieuwe gegevens (storingen, wijzigingen in het proces, andere stoffen)?</t>
  </si>
  <si>
    <t>Beheer</t>
  </si>
  <si>
    <t>Is er een systeem waarin de installatie en de inspectie- en onderhoudsgegevens zijn gedocumenteerd?
Opmerking: dit kan een hardcopy of een digitaal systeem zijn.</t>
  </si>
  <si>
    <t>Zijn de slangen opgenomen in een inspectie- en onderhoudsprogramma?</t>
  </si>
  <si>
    <t>Heeft elke slang een uniek nummer waarbij direct de inspectie- en onderhoudsgegevens van de slang inzichtelijk zijn?</t>
  </si>
  <si>
    <t>Zijn de specificaties van de slang in overeenstemming met het gebruik qua:
- het product dat het bevat;
- de werkdruk;
- de temperatuur (minimaal en maximaal).
Opmerking: beoordeel het specificatieblad van de slang hierbij.</t>
  </si>
  <si>
    <t>Zijn specificaties / certificaten van de slang aanwezig binnen de inrichting?</t>
  </si>
  <si>
    <t>CDI-T: TA9.16</t>
  </si>
  <si>
    <t>CDI-T: TA9.11</t>
  </si>
  <si>
    <t>Risicobeheersing: tank</t>
  </si>
  <si>
    <t>Risicobeheersing: tankput</t>
  </si>
  <si>
    <t>Risicobeheersing: beluchting</t>
  </si>
  <si>
    <t>Zijn de as-built gegevens van de tank beschikbaar?</t>
  </si>
  <si>
    <t>PGS 29, vrs. 259</t>
  </si>
  <si>
    <t>Risicobeheersing: Tank</t>
  </si>
  <si>
    <t>Is er sprake van een risk based inspectie programma waarbij op basis van inspectiegegevens de inspectietermijnen worden bepaald?</t>
  </si>
  <si>
    <t>Worden de inspectie- en onderhoudsgegevens gebruikt als input voor standaarden t.a.v. ontwerp, inspectie en onderhoud van nieuwe tanks?</t>
  </si>
  <si>
    <t>Integriteit: is de installatie opgenomen in een inspectie- en onderhoudsprogramma?</t>
  </si>
  <si>
    <t>Kan worden aangetoond dat de brandbeveiligingsinstallaties bediend / in werking gesteld kunnen worden vanaf een veilige locatie?</t>
  </si>
  <si>
    <t>Zijn voor installaties die niet conform bovenstaande normen zijn ontworpen of waarin de norm geen duidelijke inspectie-, test- en onderheidseisen bevat, afkeurcriteria vastgelegd die gebruikt kunnen worden tijdens inspectiewerkzaamheden?</t>
  </si>
  <si>
    <t>Documentatie</t>
  </si>
  <si>
    <t>Geschiktheid</t>
  </si>
  <si>
    <t>Implementatie</t>
  </si>
  <si>
    <t>Is er een efficient werkend systeem waarbij de installatie en alle actuele relevante bijbehorende gegevens (o.a. inspectie- en onderhoud) beschikbaar zijn?</t>
  </si>
  <si>
    <t>2.B.4 Contractormanagement</t>
  </si>
  <si>
    <t>Worden wettelijke of branche verplichte eisen van aannemers (zoals asbest-, hijs- en VCA-certificaten) opgenomen in de contracten?</t>
  </si>
  <si>
    <t>Is het veiligheidsbeleid ook van toepassing op derden (zoals inleen en aannemers)?</t>
  </si>
  <si>
    <t>Zijn de doelstellingen SMART (Specifiek, Meetbaar, Acceptabel, Realistisch en Tijdgebonden) gemaakt?</t>
  </si>
  <si>
    <t>Is er een procedure opgesteld waarin is opgenomen op welke wijze de opleidingen en trainingen worden geïdentificeerd, uitgevoerd en geëvalueerd?</t>
  </si>
  <si>
    <t>Zijn overleg- en participatiestructuren vastgelegd (deelnemers, frequentie en rapportage/vastlegging)?</t>
  </si>
  <si>
    <t>Wordt structureel getoetst of de informatie-uitwisseling (zoals instructies, trainingen,  toolbox meetings) effectief is?</t>
  </si>
  <si>
    <t>Vindt er structureel (ten minste jaarlijks) overleg plaats met de vaste aannemers waarbij de veiligheid geagendeerd is?</t>
  </si>
  <si>
    <t>Is het aantoonbaar dat aan de van toepassing zijnde eisen wordt voldaan?</t>
  </si>
  <si>
    <t>Worden bij het vaststellen van doelstellingen medewerkers op verschillende organisatieniveaus betrokken?</t>
  </si>
  <si>
    <t>2.C.1 Risico identificatie en analyse</t>
  </si>
  <si>
    <t>2.D.1 Werkbeheersing</t>
  </si>
  <si>
    <t>2.D.2 Integriteit van installaties</t>
  </si>
  <si>
    <t>2.E.1 Omgaan met wijzigingen</t>
  </si>
  <si>
    <t>Is er een werkvergunningsysteem?</t>
  </si>
  <si>
    <t>NIM, element G</t>
  </si>
  <si>
    <t>OHSAS 18001, 5.5
NIM, element H</t>
  </si>
  <si>
    <t>OHSAS 18001, 6;
ISO 55001, 9.3.
NIM, element H</t>
  </si>
  <si>
    <t>Worden bij stops en grote projecten V&amp;G-plannen opgesteld?</t>
  </si>
  <si>
    <t>Zijn criteria vastgesteld ten aanzien van het onderhoud van installaties/apparatuur?</t>
  </si>
  <si>
    <t>Is er een procedure voor analyse/onderzoek en evaluatie van storingen, incidenten en (bijna) ongevallen?</t>
  </si>
  <si>
    <t>Is er een auditprocedure waarin is opgenomen: planning, inhoud, onafhankelijkheid en getraindheid auditoren, vastlegging van de audits?</t>
  </si>
  <si>
    <t>Worden de actie-items opgenomen in een systeem dat borgt dat de acties worden uitgevoerd (bijvoorbeeld een action-tracking systeem)?</t>
  </si>
  <si>
    <t>Worden de wijzigingen beoordeeld in multidisciplinaire teams (zoals met medewerkers uit andere afdelingen, teams of specialismen)?</t>
  </si>
  <si>
    <t>Is er een systeem of proces waarmee geborgd wordt dat de acties uit de audits worden uitgevoerd (zoals een action tracking systeem)?</t>
  </si>
  <si>
    <t>Is er te allen tijde een actueel overzicht waarbij in één oogopslag gezien kan worden waar welke werkvergunningen zijn uitgegeven?</t>
  </si>
  <si>
    <t>NIM, element H</t>
  </si>
  <si>
    <t>OHSAS 18001, 5.1;
NIM, element G</t>
  </si>
  <si>
    <t>Is er een systeem of proces waarmee geborgd wordt dat de acties uit de directiebeoordeling worden uitgevoerd (zoals een action tracking systeem)?</t>
  </si>
  <si>
    <t>Worden resultaten van de directiebeoordeling gecommuniceerd binnen de organisatie (buiten de directie en MT)?</t>
  </si>
  <si>
    <t>Zijn de risico's van calamiteiten ten aanzien van de bedrijfscontinuïteit vastgesteld (zoals een business contigency plan waarin beschreven is welke stappen genomen moeten worden om na een calamiteit weer tot een normale operationele bedrijfssituatie te komen)?</t>
  </si>
  <si>
    <t>Worden er werkplekinspecties in multidisciplinaire teams uitgevoerd waarin meerdere afdelingen en ook contractors aan deelnemen?</t>
  </si>
  <si>
    <t>Sluit de beleidsverklaring aan op de risico's van het bedrijf?</t>
  </si>
  <si>
    <t>Is er een door de directie ondertekende beleidsverklaring voor veiligheid?</t>
  </si>
  <si>
    <t>Wordt het veiligheidsbeleid periodiek beoordeeld op effectiviteit?</t>
  </si>
  <si>
    <t>NIM, deel A</t>
  </si>
  <si>
    <t>Worden de medewerkers en aannemers betrokken bij het actualiseren van het veiligheidsbeleid?</t>
  </si>
  <si>
    <t>Dragen medewerkers, op alle organisatieniveaus, zelfstandig het veiligheidsbeleid uit (blijkt dit bijvoorbeeld uit observatierondes)?
Opmerking: dit is bijvoorbeeld het geval als iedereen (dus ook leidinggevende, operator en aannemer) elkaar aan durft te spreken op onveilige situaties.</t>
  </si>
  <si>
    <t>Is geïnventariseerd wat de eisen in de praktijk betekenen voor het bedrijf?
Opmerking: hiermee wordt bedoeld of vergunnings- of andere eisen zijn vertaald in concrete acties / toetsingen. Dit kan bijvoorbeeld een periodiek inspectie zijn voor drukapparatuur of een RI&amp;E vanuit de Arbeidsomstandighedenwet.</t>
  </si>
  <si>
    <t>Wordt het overzicht van wet- en regelgeving periodiek geactualiseerd?</t>
  </si>
  <si>
    <t>NIM, deel A.</t>
  </si>
  <si>
    <t>Zijn de doelstellingen beschreven in een document dat deel uitmaakt van het Management Systeem?
Opmerking: hiermee wordt bedoeld dat de doelstellingen zodanig zijn beschreven dat ze regelmatig kunnen worden getoetst op voortgang.</t>
  </si>
  <si>
    <t>Zijn gevaren voor arbeidsveiligheid en procesveiligheid van de installatie geïdentificeerd?
Opmerking: de identificatie van de gevaren moet zijn vastgelegd in bijvoorbeeld een RI&amp;E, HAZOP, scenario, bow-tie, etc.</t>
  </si>
  <si>
    <t>Komt de werkelijke situatie overeen zoals deze is gedocumenteerd? 
Voorbeeld: de handleidingen en tekeningen komen overeen met de praktijk ("as-built").</t>
  </si>
  <si>
    <t>Zijn door het bedrijf studies uitgevoerd, waarin de volgende veiligheidsaspecten zijn beoordeeld:
- faalmechanismen;
- procesveiligheid (mogelijke storingen);
- arbeidsveiligheid.
Opmerkingen:
1) Voorbeelden van faalmechanismen (zie PGS 6): corrosie, hoge/lage druk, hoge/lage temperatuur, fysieke belasting, impact, etc.
2) Storingen kunnen worden beoordeeld in bijvoorbeeld een HAZOP studie.
3) Arbeidsveiligheid: b.v. in een RI&amp;E Arbeidsmiddelen worden de gevaren van de installatie in relatie tot de omgeving (explosiegebied, agressief milieu) en het gebruik (bedienbaarheid, inspectie, onderhoud, schoonmaak, etc.) beschouwd.</t>
  </si>
  <si>
    <t>Voldoet de installatie (incl. veiligheidskritische apparatuur) aan de voorschriften in vigerende normen?
Opmerking:
Indien gelijkwaardigheid kan worden aangetoond, kan deze vraag met "Ja" worden beantwoord.</t>
  </si>
  <si>
    <r>
      <t xml:space="preserve">Wordt </t>
    </r>
    <r>
      <rPr>
        <u/>
        <sz val="9"/>
        <rFont val="Arial"/>
        <family val="2"/>
      </rPr>
      <t>de installatie</t>
    </r>
    <r>
      <rPr>
        <sz val="9"/>
        <rFont val="Arial"/>
        <family val="2"/>
      </rPr>
      <t xml:space="preserve"> onderhouden en geïnspecteerd conform het inspectie- en onderhoudsplan?
Opmerking: er dient een onderbouwing aan het programma ten grondslag te liggen (bijv. gegevens leveranciers, FMECA studie).</t>
    </r>
  </si>
  <si>
    <t>Verkeert de installatie, inclusief de veiligheidkritieke apparatuur, visueel in een goede staat?
Opmerking: geef een oordeel op basis van de functionele werking en visuele waarnemingen, zoals b.v. stabiliteit, lekkages, coating (roestvorming), inwerking omgeving (weer, agressief milieu)</t>
  </si>
  <si>
    <t>Integriteit: is de installatie opgenomen in een inspectie- en onderhoudsprogramma?
Opmerking: er dient een onderbouwing aan het programma ten grondslag te liggen (bijv. gegevens leveranciers, FME(C)A studie).</t>
  </si>
  <si>
    <t>Gechiktheid</t>
  </si>
  <si>
    <t>Is er een nooddouche binnen 30 meter van de verlaadplaats?
Opmerking: een nooddouche dient aanwezig te zijn bij het verladen van producten die:
- ontplofbaar, (zeer)) licht) ontvlambaar, (zeer) vergiftig, bijtend en sensibiliserend zijn;
- stoffen die door verhoogde temperatuur, door hun reactiviteit met water of door zelfontbranding voor brand of explosie kunnen veroorzaken.</t>
  </si>
  <si>
    <t>Is procedureel en / of technisch geborgd dat voorkomen wordt dat door een te snelle vulsnelheid statische elektriciteit ontstaat die een explosieve damp kan ontsteken?</t>
  </si>
  <si>
    <t>A.D.N.R 8.1.6.2 NEN 12115en NEN 13765</t>
  </si>
  <si>
    <t>Is de slang geïnspecteerd en onderhouden conform het inspectie- en onderhoudsprogramma?</t>
  </si>
  <si>
    <t>Is het magazijn (incl. stellingen en eventuele blusvoorzieningen) opgenomen in een inspectie- en onderhoudsprogramma?</t>
  </si>
  <si>
    <t>Indien de opslag onder de werkingssfeer valt van PGS 15, is dan een PGS15 analyse uitgevoerd en eventuele afwijkingen opgenomen in een actieplan?
Opmerking: het actieplan moet voorzien zijn van een duidelijk actie, een verantwoordelijke persoon en een datum gereed.</t>
  </si>
  <si>
    <t>Wordt het magazijn (incl. stellingen en eventuele blusvoorzieningen) onderhouden en geïnspecteerd conform het inspectie- en onderhoudsprogramma?
Opmerking: controleer bijvoorbeeld de inspectie / onderhoud van magazijnstellingen, blusapparatuur, brandmeldinstallatie.</t>
  </si>
  <si>
    <t>Verkeert het magazijn en de opslag visueel in een goede staat?
Opmerking: beoordeel bijvoorbeeld opslagstellingen, lekbakken, vloeren, brandwerende voorzieningen, etc.</t>
  </si>
  <si>
    <t>Worden de risicostudies periodiek geactualiseerd?
Opmerkingen:
1) Redenen voor actualisatie zijn andere opgeslagen stoffen, andere indeling, nieuwe gebouwen, etc.
2) Een risicostudie kan in dit geval een toetsing aan PGS 15 zijn.</t>
  </si>
  <si>
    <t>Zijn de opslagruimten opgenomen in controlerondes waarbij getoetst wordt of er voldaan wordt aan de belangrijkste eisen?</t>
  </si>
  <si>
    <t>Is er een efficient werkend systeem waarbij  de inspectie- en onderhoudsgegevens van het magazijn beschikbaar zijn?
Opmerkingen: denk bijvoorbeeld aan het beschikbaar hebben van de gegevens van de magazijnstellingen, blusapparatuur, etc.</t>
  </si>
  <si>
    <t>HRO-kenwerk [Weick &amp; Sutcliff, 2007]</t>
  </si>
  <si>
    <t>Is het opleidings- en trainingsprogramma afgestemd op de risico's van het bedrijf?
Opmerking: indien het bedrijf bijvoorbeeld te maken heeft met explosiegevaar dient in het opleidings- en trainingsprogramma opleiding en training t.a.v. explosieveiligheid te zijn opgenomen.</t>
  </si>
  <si>
    <t>Worden opleidingen en trainingen aantoonbaar periodiek geëvalueerd en vervolgens aangepast?
Opmerking:
De evaluatie kan plaatsvinden op basis van kwaliteit van de opleiding / training, effectiviteit, etc.</t>
  </si>
  <si>
    <t>Voldoen de opleidingen en trainingen aan vigerende normen of richtlijnen die gebruikelijk zijn binnen de industrie?
Opmerkingen: 
1) denk bijvoorbeeld aan opleidingen op het gebied van elektrische veiligheid waar voldaan moet worden aan NEN3140 (laagspanning) of NEN3840 (hoogspanning).
2) Indien gelijkwaardigheid kan worden aangetoond, kan deze vraag ook met "ja" worden beantwoord.</t>
  </si>
  <si>
    <r>
      <t xml:space="preserve">Kan worden aangetoond dat trainingen en opleidingen die </t>
    </r>
    <r>
      <rPr>
        <u/>
        <sz val="9"/>
        <rFont val="Arial"/>
        <family val="2"/>
      </rPr>
      <t>moeten</t>
    </r>
    <r>
      <rPr>
        <sz val="9"/>
        <rFont val="Arial"/>
        <family val="2"/>
      </rPr>
      <t xml:space="preserve"> (wettelijk verplicht en essentieel) worden gegeven ook daadwerkelijk zijn uitgevoerd?</t>
    </r>
  </si>
  <si>
    <t>Wordt periodiek beoordeeld of de opleidingen en trainingen voldoen aan de best practices die van toepassing zijn binnen de sector?</t>
  </si>
  <si>
    <t>Is geïdentificeerd welk gevaar de brandbeveiligingsinstallatie moet beheersen?
Opmerking:
Dit kan bijvoorbeeld zijn vastgelegd in een RI&amp;E, HAZOP, scenario, bow-tie, etc.</t>
  </si>
  <si>
    <r>
      <t xml:space="preserve">Is bekend en vastgelegd aan welke normen de brandveiligheidsinstallatie </t>
    </r>
    <r>
      <rPr>
        <u/>
        <sz val="9"/>
        <rFont val="Arial"/>
        <family val="2"/>
      </rPr>
      <t>moet</t>
    </r>
    <r>
      <rPr>
        <sz val="9"/>
        <rFont val="Arial"/>
        <family val="2"/>
      </rPr>
      <t xml:space="preserve"> voldoen?
Opmerking: 
Het gaat om het voldoen aan wettelijke eisen. Dit kunnen normen zijn maar bijvoorbeeld ook middelvoorschriften zoals bluswatercapaciteit.</t>
    </r>
  </si>
  <si>
    <t>Is de installatie aanwezig, wordt deze toegepast zoals bedoeld, en is de werking niet geblokkeerd?
Opmerkingen: 
1) Beoordeel bij "zoals bedoeld" of de functie in de praktijk hetzelfde is als het functionele doel van de installatie. Het mogelijk gebruiken van slanghaspels voor de schoonmaak van ruimten is mogelijk niet in lijn met de functionele toepassing van slanghaspels (aanvoer van water voor brandbestrijding).
2) Beoordeel bij "werking niet geblokkeerd" bijvoorbeeld of de installaties niet zijn geblokkeerd, eventueel water is afgesloten terwijl dit 24/7 benodigd is, gasdetectie in de ruimte is geblokkeerd die de brandveiligheidsinstallatie moet activeren, etc.</t>
  </si>
  <si>
    <t>Komt de werkelijke situatie van de brandbeveiligingsinstallatie overeen zoals deze is gedocumenteerd? 
Voorbeeld: de handleidingen en tekeningen komen overeen met de praktijk ("as-built").</t>
  </si>
  <si>
    <t>Is de aan- en afvoer van water / blusmiddelen geborgd zoals beschreven in de scenarios?</t>
  </si>
  <si>
    <t>Kan worden aangetoond dat de brandveiligheidsinstallatie functioneel is?</t>
  </si>
  <si>
    <t>Indien de installaties conform een vastgesteld norm is aangelegd, is het inspectie- test- en onderhoudsprogramma vastgesteld overeenkomstig deze norm?</t>
  </si>
  <si>
    <t>Is er een systeem waarin de installatie en de inspectie- test- en onderhoudsgegevens van de brandbeveiligingsinstallatie zijn gedocumenteerd?
Opmerking: dit kan een hardcopy of een digitaal systeem zijn.</t>
  </si>
  <si>
    <t>Wordt periodiek beoordeeld of de normen / ontwerpcriteria van de brandbeveiliginginstallatie nog voldoen aan de huidige situatie?
Opmerking: hiermee wordt bedoeld dat getoetst wordt of incidenten mogelijk zijn gewijzigd door bijv. andere stoffen, nieuwe inzichten t.a.v. gevolgen incidenten. Vervolgens dient te worden gecontroleerd of de ontwerpcriteria van de installatie nog wel toereikend zijn voor deze situatie.</t>
  </si>
  <si>
    <t>Is door middel van een functionele test aangetoond (d.m.v. rapportage) dat de installatie voldoet aan de eisen? 
Opmerkingen: 
1) Denk bijvoorbeeld ook aan het testen van de capaciteit van het bluswaternetwerk, bereik monitoren, etc.
2) Indien een functionele test niet mogelijk is (bijv. vanwege schade aan de installatie / gebouw) dient een methodiek te zijn toegepast waaruit blijkt dat de blusinstallatie afdoende functioneert.</t>
  </si>
  <si>
    <t>Zijn er vervangende voorzieningen getroffen die gelijkwaardig zijn aan de brandbeveiligingsinstallatie?
Opmerking: dit kan bijvoorbeeld het geval zijn als met mobiele middelen een stationaire installatie kan worden vervangen.</t>
  </si>
  <si>
    <t>Wordt de installatie onderhouden en geïnspecteerd conform het inspectie- en onderhoudsplan?
Opmerking: er dient een onderbouwing aan het programma ten grondslag te liggen (bijv. gegevens leveranciers, FMECA studie).</t>
  </si>
  <si>
    <t>Zijn gevaren voor arbeidsveiligheid en procesveiligheid van de drumming en blending installatie geïdentificeerd?
Opmerking: de identificatie van de gevaren moet zijn vastgelegd in bijvoorbeeld een RI&amp;E, HAZOP, scenario, bow-tie, etc.</t>
  </si>
  <si>
    <t>Kan worden aangetoond dat ontsteking door statische elektriciteit tijdens het vullen wordt voorkomen?</t>
  </si>
  <si>
    <t>Kantoor en veld.</t>
  </si>
  <si>
    <t>Verkeert de installatie, inclusief de veiligheidkritieke apparatuur, visueel in een goede staat?
Opmerking: geef een oordeel op basis van de functionele werking en visuele waarnemingen, zoals b.v. stabiliteit, struikelgevaar, blootstelling gevaarlijke stoffen, lekkages, staat opvangvoorzieningen, inwerking omgeving (weer, agressief milieu)</t>
  </si>
  <si>
    <t>Zijn de middelen om de blootstelling aan gevaarlijke stoffen te beperken aanwezig en worden ze gebruikt zoals beschreven in de risicostudie?
Opmerking: denk bijvoorbeeld aan de aanwezigheid van (drain)afsluiters en het gebruik van PBM's.</t>
  </si>
  <si>
    <t>Kan het drumming en blendingproces vanuit de werkplek en op afstand direct worden gestopt?</t>
  </si>
  <si>
    <t>Is apparatuur zodanig geïnstalleerd dat wordt vermeden dat producten ongewild gemengd worden (cross contamination)?
Opmerking: dit is bijvoorbeeld het geval als voor bepaalde producten specifieke aansluitingen worden gebruikt zodat er geen ander product mee geladen kan worden.</t>
  </si>
  <si>
    <t>Is aangetoond dat de installatie en de verpakkingen (bijv. vaten) bestand zijn tegen het product?</t>
  </si>
  <si>
    <t>CDI-T TB5.52</t>
  </si>
  <si>
    <t>CDI-T TB5.2</t>
  </si>
  <si>
    <t>CDI-T TB5.10.</t>
  </si>
  <si>
    <t>Is het drumming en blending gebied visueel in goede staat?
Opmerking: kijk bijvoorbeeld of er directe gevaren zijn zoals uitglijden, extreme blootstelling aan gevaarlijke stoffen, lekkages van vaten / installatie.</t>
  </si>
  <si>
    <t>CDI-T TB5.13</t>
  </si>
  <si>
    <t>Zijn bij veiligheidsstudies (zoals RI&amp;E's, HAZOP's, FMECA's) verschillende disciplines uit de afdelingen vertegenwoordigd?</t>
  </si>
  <si>
    <t>Arbobesluit artikel 4.10</t>
  </si>
  <si>
    <t>Is er een vastgesteld proces waarbij medewerkers worden voorgelicht over de risico's van blootstelling aan gevaarlijke stoffen en het veilig gebruik er van?</t>
  </si>
  <si>
    <t>Is er een vastgesteld proces waarbij medewerkers worden voorgelicht over de risico's van machines en het veilig gebruik er van?</t>
  </si>
  <si>
    <t>Wordt het communicatie- en participatie proces en structuur structureel gereviewed en vervolgens aantoonbaar aangepast?
Opmerking: de review kan plaatsvinden op basis van bijvoorbeeld klachten, incidentonderzoeken, audits, etc.</t>
  </si>
  <si>
    <t>HRO, pre-occupation with failure</t>
  </si>
  <si>
    <t>Beschikken alle vaste aannemers over een veiligheidsmanagementsysteem?
Opmerking: hiermee wordt een managementsysteem bedoeld op basis van bijvoorbeeld VCA, NTA 8620 of OHSAS 18001</t>
  </si>
  <si>
    <t>Is vastgelegd wie verantwoordelijk is voor het toezicht op uitbestede werkzaamheden?</t>
  </si>
  <si>
    <t>NTA 8620, 4.2</t>
  </si>
  <si>
    <t>Wordt bij het vaststellen van veiligheidsdoelstellingen aantoonbaar de eisen, wensen en verwachtingen van belanghebbenden meegenomen?</t>
  </si>
  <si>
    <t>Laat de steiger toe dat het schip tijdens de verlading voldoende kan zakken / stijgen als gevolg van getijdewerking en de verlading zelf?</t>
  </si>
  <si>
    <t>Heeft de steiger een brede, vrij van obstakels zijnde toegang ten behoeve van hulpdiensten?</t>
  </si>
  <si>
    <t>Zijn op de steiger / overslagplaats:
-(ter voorkoming van  verwisseling van producten) de betreffende aansluitingen duidelijk gemarkeerd, 
-productleidingen die op dat moment niet in gebruik zijn, afgesloten met een blindflens.</t>
  </si>
  <si>
    <t>Is de steiger/kade zo geconstrueerd dat op de plaatsen waar daadwerkelijk wordt verladen eventuele gemorste /gelekte producten of verontreinigd regen- of spoelwater niet anders dan via een gesloten leiding naar een afscheider kunnen vloeien resp. worden verpompt of verzameld voor afvoer?</t>
  </si>
  <si>
    <r>
      <t xml:space="preserve">Wordt </t>
    </r>
    <r>
      <rPr>
        <u/>
        <sz val="9"/>
        <rFont val="Arial"/>
        <family val="2"/>
      </rPr>
      <t>de steiger / overslagplaats</t>
    </r>
    <r>
      <rPr>
        <sz val="9"/>
        <rFont val="Arial"/>
        <family val="2"/>
      </rPr>
      <t xml:space="preserve"> onderhouden en geïnspecteerd conform het inspectie- en onderhoudsplan?
Opmerking: er dient een onderbouwing aan het programma ten grondslag te liggen (bijv. gegevens leveranciers, FMECA studie).</t>
    </r>
  </si>
  <si>
    <t>Is er een systeem waarin de de steiger / overslagplaats en de inspectie- en onderhoudsgegevens zijn gedocumenteerd?
Opmerking: dit kan een hardcopy of een digitaal systeem zijn.</t>
  </si>
  <si>
    <t>Wordt de steiger gebruikt voor het doel waarvoor hij is bedoeld?
Opmerking: beoordeel bijvoorbeeld of de ontwerpbelasting niet wordt overschreden en de steiger niet wordt gebruikt voor het (onveilig) bereiken van andere werkplekken die niet bij het ontwerp / bouw van de steiger zijn voorzien.</t>
  </si>
  <si>
    <t>Is de steiger opgenomen in een inspectie- en onderhoudsprogramma?</t>
  </si>
  <si>
    <t>Is de bouw van de steiger gedocumenteerd (incl. ontwerp) en is de steiger gebouwd conform deze specificaties?</t>
  </si>
  <si>
    <t>Zijn de gegevens van de steiger (bouw) en de inspectie- en onderhoudsgegevens gedocumenteerd?</t>
  </si>
  <si>
    <t>Is er een efficient werkend systeem waarbij de steigers en alle actuele relevante bijbehorende gegevens (o.a. inspectie- en onderhoud) beschikbaar zijn?</t>
  </si>
  <si>
    <t>Worden bevindingen van inspectie- en onderhoud van steigers aantoonbaar gebruikt voor het verbeteren van het inspectie- en onderhoudsprogramma?</t>
  </si>
  <si>
    <t>Wordt de risicobeoordeling van de steiger (zie niveau 3-vraag) geactualiseerd en indien nodig aangepast tijdens het gebruik van de steiger?
Opmerking:
Met deze vraag wordt bedoeld dat tijdens het gebruik van de steiger geëvalueerd wordt of de risicostudies (incl. aannamen) juist zijn geweest. Hieruit kan bijvoorbeeld blijken dat bepaalde apparatuur toch lastig bereikbaar is. Op basis van deze evaluatie kan de steiger worden aangepast. Het aanpassen van de steiger naar aanleiding van een incident wordt niet bedoeld met deze vraag.</t>
  </si>
  <si>
    <r>
      <t xml:space="preserve">Is bekend welke veiligheidsvoorzieningen op het gereedschap </t>
    </r>
    <r>
      <rPr>
        <u/>
        <sz val="9"/>
        <rFont val="Arial"/>
        <family val="2"/>
      </rPr>
      <t>moeten</t>
    </r>
    <r>
      <rPr>
        <sz val="9"/>
        <rFont val="Arial"/>
        <family val="2"/>
      </rPr>
      <t xml:space="preserve"> zijn?
Opmerking: denk bijvoorbeeld aan wettelijke eisen zoals afschermingen en noodstops.Hiervoor kan ook de gebruikershandleiding worden geraadpleegd.</t>
    </r>
  </si>
  <si>
    <t>Zijn de veiligheidsvoorzieningen op het gereedschap aanwezig, wordt deze toegepast zoals bedoeld, en is de werking niet geblokkeerd?
Opmerking: 
Beoordeel bij "werking niet geblokkeerd" bijvoorbeeld of geen overbruggingen zijn aangebracht.</t>
  </si>
  <si>
    <t>Is het gereedschap in een goede staat en worden het gebruikt waarvoor het bedoeld is?</t>
  </si>
  <si>
    <t>Is het gereedschap geschikt voor de omgeving waarin wordt gewerkt?
Opmerking: denk bijvoorbeeld aan explosiegevaar, vochtige omgeving of een aggressief milieu.</t>
  </si>
  <si>
    <t>Integriteit: is het gereedschap opgenomen in een inspectie- en onderhoudsprogramma?</t>
  </si>
  <si>
    <t>Is de handleiding van het gereedschap aanwezig?</t>
  </si>
  <si>
    <t>Is het gereedschap geïnspecteerd, is dit aangegeven op het gereedschap (bijv. met een sticker) en bevindt het gereedschap zich binnen de inspectiedatum?</t>
  </si>
  <si>
    <t>Wordt het gereedschap onderhouden en geïnspecteerd conform het inspectie- en onderhoudsplan?
Opmerking: er dient een onderbouwing aan het programma ten grondslag te liggen (bijv. gegevens leveranciers).</t>
  </si>
  <si>
    <t xml:space="preserve">Zijn de risico's van de werkzaamheden met het gereedschap in de specificieke situatie gedocumenteerd?
Opmerking:
- de specifieke situatie kan het gebruik van het gereedschap in een procesinstallatie of op een tank, steiger, zijn.
- de documentatie is mogelijk een RI&amp;E of een TRA.
</t>
  </si>
  <si>
    <t xml:space="preserve">Is er een overzicht van gereedschappen met bijbehorende keuringsdatum en frequentie? </t>
  </si>
  <si>
    <t>Is aangetoond dat het gereedschap voldoet aan de nieuwste normen?</t>
  </si>
  <si>
    <t>Is er een systeem waarin het gereedschap en de inspectie- en onderhoudsgegevens zijn gedocumenteerd?
Opmerking: dit kan een hardcopy of een digitaal systeem zijn.</t>
  </si>
  <si>
    <t>Is er een aantoonbaar programma geïmplementeerd in de organisatie om de meest risicovolle gereedschappen te vervangen door minder gevaarlijke alternatieven of werkwijzen?
Opmerking:
1) De gevaren van een gereedschap en eventueele storingen kunnen een beeld geven van de meest risicovolle gereedschappen.
2) Een mogelijke alternatief kan bijvoorbeeld een gereedschap zijn waarbij er geen product of dampen vrijkomen terwijl dit wel het geval is bij het oorspronkelijke gereedschap.</t>
  </si>
  <si>
    <t>Is er een systeem om bij te houden dat de keuringen/inspecties van gereedschap tijdig worden uitgevoerd?</t>
  </si>
  <si>
    <t>NTA 8620, 9.4</t>
  </si>
  <si>
    <t>NTA 8620, 6.2</t>
  </si>
  <si>
    <t>NTA 8620, 7.4</t>
  </si>
  <si>
    <t xml:space="preserve">Zijn belanghebbenden geïdendentificeerd die invloed kunnen hebben op de veiligheid van het bedrijf of zelf invloed kunnen ondervinden van de veiligheidsprestaties van het bedrijf?
Opmerkingen: denk bijvoorbeeld aan omliggende bedrijven, omwonenden, overheden, milieugroeperingen. </t>
  </si>
  <si>
    <t>Zijn potentiële noodsituaties en noodplannen gecommuniceerd naar relevante belanghebbenden?
Opmerking: relevante belanghebbenden kunnen omliggende bedrijven hebben die mogelijk effect ondervinden van een incident op het bedrijf.</t>
  </si>
  <si>
    <t>Worden aantoonbaar verbetervoorstellen voor de veiligheidsprestaties vanuit belanghebbenden verzameld en verwerkt in het managementsysteem?
Opmerking: hiermee wordt niet het verwerken van bevindingen van inspecties van overheden bedoeld. Hier wordt wel mee bedoeld dat doelstellingen worden opgenomen naar aanleiding van een overleg met omwonenden.</t>
  </si>
  <si>
    <t>Is er een procedure waarin onderstaande is vastgelegd:
— de periodieke systematische identificatie van gevaren die kunnen leiden tot ongevallen;
— de beoordeling van de kans op en de ernst van de gevolgen van die ongevallen;
— de beoordeling van de effectiviteit van getroffen (beheers)maatregelen (lines of defence) om het vrijkomen van gevaarlijke stoffen (loss of containment) tegen te gaan of de gevolgen daarvan te verminderen.</t>
  </si>
  <si>
    <t xml:space="preserve">Worden de risicostudies periodiek geactualiseerd zoals vastgelegd in de procedure? </t>
  </si>
  <si>
    <t>Kan worden aangetoond dat aanbevelingen uit risicostudies adequaat worden opgevolgd?</t>
  </si>
  <si>
    <t>Heeft het bedrijf een beeld van wat de belangrijkste proces- en veiligheidsrisico's zijn?</t>
  </si>
  <si>
    <t>NTA 8620 6.1.2</t>
  </si>
  <si>
    <t>Worden ontwikkelingen en ervaringen uit de sector aantoonbaar gebruikt bij het actualiseren van risicostudies?</t>
  </si>
  <si>
    <t>Zijn de belangrijkste risico's van de stops en V&amp;G-plannen ook daadwerkelijk opgenomen in de bijbehorende V&amp;G-plannen?</t>
  </si>
  <si>
    <t>Is er een procedure waarin het aanvragen, beoordelen, uitgeven van en toezichthouden op werkvergunningen is beschreven?</t>
  </si>
  <si>
    <t>NIM, element D 
NTA 8620 6.1.2</t>
  </si>
  <si>
    <t>Worden risicobeoordelingen die gebruikt worden voor de werkvergunningen (bijv. Taak Risico Analyses) opgesteld in multidisciplinaire teams waarin ook de uitvoerenden zijn vertegenwoordigd?</t>
  </si>
  <si>
    <t>Zijn veel voorkomende standaard activiteiten opgenomen in werkinstructies?
Opmerking: aan deze werkinstructie dient ook een risico-analyse ten grondslag te liggen.</t>
  </si>
  <si>
    <t>Verkeert de installatie visueel in een goede staat?
Opmerking: geef een oordeel op basis van de functionele werking en visuele waarnemingen, zoals b.v. stabiliteit, lekkages, coating (roestvorming), inwerking omgeving (weer, agressief milieu)</t>
  </si>
  <si>
    <t>Het management geeft veel informatie over veiligheid. Er wordt door managers veel over veiligheid gepraat, maar weinig geluisterd.</t>
  </si>
  <si>
    <t xml:space="preserve">Wachtchefs worden door hun mensen gezien als spreekbuis / verlengstuk van de directie en door de directie juist als deel van de werkvloer. Ze zijn voortdurend bezig met reageren op incidenten. </t>
  </si>
  <si>
    <t>Goede veiligheidsprestaties worden beloond en tellen mee in de beoordelingsronde of bij promoties. Hierbij wordt niet naar incidenten gekeken maar wat een persoon zelf heeft toegevoegd op het gebied van veiligheid (bijv. begeleiden risicovolle klus, voorzitten van een veiligheidsstudie, voorbeeldgedrag).</t>
  </si>
  <si>
    <t>Defecte machines, onvoldoende onderhoud en menselijke fouten worden gezien als oorzaken van incidenten. Om het aantal incidenten te verminderen worden nieuwe procedures gemaakt.</t>
  </si>
  <si>
    <t>Het werk gaat om geld verdienen. Veiligheid is een kostenpost waar zo min mogelijk aan moet worden uitgegeven. Dat ongevallen ook geld kosten wordt niet gezien.</t>
  </si>
  <si>
    <t>Van aannemers wordt verwacht dat ze de klus snel en met minimale kosten uitvoeren. Veiligheid is helemaal de verantwoordelijkheid van de aannemer.</t>
  </si>
  <si>
    <t>De mogelijke gevolgen van wijzigingen worden niet onderzocht. Men denkt 'we zien wel'.</t>
  </si>
  <si>
    <t>Onderhoud wordt uitgevoerd als er een machine of installatie kapot is en als er capaciteit voor is.</t>
  </si>
  <si>
    <t xml:space="preserve">Na een incident wordt gezocht naar de schuldigen. Leerpunt is  'de volgende keer beter uitkijken'. </t>
  </si>
  <si>
    <t>Het incident krijgt veel aandacht, maar structurele maatregelen en leerpunten blijven uit.</t>
  </si>
  <si>
    <t>Er wordt niet van harte meegewerkt aan wettelijke inspecties. Interne controles zijn vooral gericht op financiën. Veiligheidscontroles zijn ongestructureerd en vinden alleen plaats na ongevallen.</t>
  </si>
  <si>
    <t>Is het inspectie en onderhoudsprogramma onderbouwd?
Opmerking: dit kan bijvoorbeeld informatie zijn van leveranciers of FMECA-studies.</t>
  </si>
  <si>
    <t>Worden installaties aantoonbaar geïnspecteerd en onderhouden conform het inspectie- en onderhoudsprogramma?
Opmerking: neem een steekproef. Een uitgebreide analyse vindt plaats bij de SAQ deel technische installaties.</t>
  </si>
  <si>
    <t>Worden ervaringen (storingen, inspectie- en onderhoudsresultaten) aantoonbaar gebruikt voor het verbeteren van het inspectie- en onderhoudsprogramma?</t>
  </si>
  <si>
    <t>Kan worden aangetoond dat de installaties zich binnen de afkeurcriteria bevinden?
Opmerking: neem een steekproef. Een uitgebreide analyse vindt plaats bij de SAQ deel technische installaties.</t>
  </si>
  <si>
    <t>Is er een MoC procedure waarin alle onderstaande aspecten in zijn opgenomen:
- omschrijving van gewenste wijziging;
- criteria wanneer deskundigen of veiligheidsstudies moeten worden uitgevoerd;
- compliance met wet- en regelgeving;
- autorisatie van de wijziging door management en eventuele acceptatie;
- borging dat wijziging incl. de maatregelen wordt doorgevoerd;
- aanpassen of opstellen documentatie (werkinstructies, P&amp;ID’s, instrumenten specs, kennisgeving en VR);
- controleren of aanvullende training / opleiding / instructie noodzakelijk is;
- communicatie binnen organisatie over de wijziging;
- borging evaluatie (is de wijziging nuttig gebleken?).</t>
  </si>
  <si>
    <t>Wordt de impact van wijzigingen op de veiligheid onderzocht en gedocumenteerd?</t>
  </si>
  <si>
    <t>Wordt de impact van op de veiligheid onderzocht bij onderstaande typen wijzigingen:
- technische wijzigingen;
- procedurele wijzigingen;
- organisatorische wijzigingen;
- wijzigingen in de wetgeving.</t>
  </si>
  <si>
    <t>HRO, pre-occupation with failure.</t>
  </si>
  <si>
    <t>Is er een overzicht van lang lopende MoC's die nog niet gesloten zijn en wordt aantoonbaar actie ondernomen om deze MoC's op de juiste wijze te sluiten?</t>
  </si>
  <si>
    <t>Zijn de personen en middelen die een noodsituatie moeten kunnen beheersen aanwezig binnen het bedrijf?
Opmerking:
Dit gaat over noodsituaties die het bedrijf zelf moet kunnen afhandelen.</t>
  </si>
  <si>
    <t>Worden wijzigingen duidelijk gecommuniceerd binnen het bedrijf?
Opmerking: neem een steekproef. Kijk hierbij wel naar de relevantie van de communicatie</t>
  </si>
  <si>
    <t>Zijn de noodsituaties afgeleid van de risicobeoordeling?
Opmerking: dit kunnen bijvoorbeeld installatiescenario's of een RI&amp;E zijn.</t>
  </si>
  <si>
    <t>Is onderbouwd en vastgelegd welke training de medewerkers uit de bedrijfsnoodorganisatie nodig hebben?
Opmerking: denk bijvoorbeeld aan een training brandbestrijding die gericht is op de mogelijke scenarios die kunnen plaatsvinden binnen het bedrijf.</t>
  </si>
  <si>
    <t>Is onderbouwd en vastgelegd welke middelen nodig zijn om een noodsituatie te kunnen beheersen?
Opmerking: denk bijvoorbeeld aan een berekening waaruit blijkt wat de benodigde watercapaciteit en schuimcapaciteit is.</t>
  </si>
  <si>
    <t>Zijn de medewerkers uit de bedrijfsnoodorganisatie getraind zoals vastgelegd?</t>
  </si>
  <si>
    <t>Zijn de middelen die benodigd zijn in het kader van de noodorganisatie aanwezig en in een goede staat?</t>
  </si>
  <si>
    <t>Wordt het proces van identificatie, evaluatie en beheersing van noodsituaties periodiek geëvalueerd en aangepast?</t>
  </si>
  <si>
    <t>Heeft het bedrijf potentiële noodsituaties geidentificeerd?
Opmerking: dit moet zijn vastgelegd.</t>
  </si>
  <si>
    <t>Is er een proces waarbij noodsituaties worden geïdentificeerd, geëvalueerd en beheerst?</t>
  </si>
  <si>
    <t>Zijn er duidelijke afspraken gemaakt met externe hulpverleners over hun rol bij een noodsituatie?</t>
  </si>
  <si>
    <t>Is ern een actuele stoffenlijst aanwezig zodat de hulpdiensten direct inzichtelijk hebben welke gevaarlijke stoffen aanwezig zijn?</t>
  </si>
  <si>
    <t>Zijn het eigen personeel en derden geïnformeerd over de verschillende alarmen en de handelswijze?</t>
  </si>
  <si>
    <t>NIM, element F;</t>
  </si>
  <si>
    <t>NIM, element G.</t>
  </si>
  <si>
    <t>Is er een overzicht van incidenten die hebben plaatsgevonden in het afgelopen jaar?</t>
  </si>
  <si>
    <t>Is vastgelegd welke analysemethodieken bij verschillende categorieën van incidenten worden toegepast?</t>
  </si>
  <si>
    <t>Kan worden aangetoond dat de uitvoering van corrigerende maatregelen uit incidentonderzoeken is geborgd?
Opmerking: neem een steekproef door bijvoorbeeld de opvolging van acties van een incidentonderzoek te beoordelen.</t>
  </si>
  <si>
    <t>Wordt de procedure voor de analyse/onderzoek en evaluatie van storingen, incidenten en (bijna) ongevallen periodiek geactualiseerd op basis ervaringen en inzichten?</t>
  </si>
  <si>
    <t>Wordt onderzocht of incidenten die bij soortgelijke bedrijven binnen de sector hebben plaatsgevonden, ook kan plaatsvinden binnen het eigen bedrijf? En wordt op basis hiervan (en eventueel onderzoek) maatregelen vastgesteld?
Opmerking: vraag naar een voorbeeld waarbij dit in de laatste drie jaar heeft plaatsgevonden.</t>
  </si>
  <si>
    <t>NTA 8620, 9.1</t>
  </si>
  <si>
    <t xml:space="preserve">
OHSAS 18001, 5.1;
NTA 8620, 9.1
NIM, Element G</t>
  </si>
  <si>
    <t>Wordt de effectiviteit van het auditproces beoordeeld en op basis hiervan het proces geactualiseerd?</t>
  </si>
  <si>
    <t>Is er afgelopen jaar een directiebeoordeling gehouden?</t>
  </si>
  <si>
    <t>Wordt in de directiebeoordeling het VeiligheidsManagementSysteem beoordeeld?</t>
  </si>
  <si>
    <t>Is er een procedure waarin ten aanzien van de directiebeoordeling is vastgelegd: 
- frequentie;
- voorbereiding, 
samenstelling team;
beschikbare gegevens;
- scope van de directiebeoordeling (geheel Management Systeem of alleen VBS);
verslaglegging.</t>
  </si>
  <si>
    <t>OHSAS 18001, 6;
NIM, element H</t>
  </si>
  <si>
    <t>Wordt de directiebeoordeling gebaseerd op: 
- interne audits, 
- externe audits (klanten, OHSAS 18001, BRZO), 
- status ten aanzien van gestelde doelen, 
- uitkomsten van de OR, eventuele veiligheidscommissies, 
- communicatie van externe partijen (zoals resultaten BRZO-inspectie) en klachten, 
- samenvatting van bijgehouden data uit het Management Systeem,
 - status van actie-items van vorige directiebeoordelingen, 
de veiligheidsprestaties
- incidenten 
- aanbevelingen voor verbetering;
- veranderende omstandigheden.</t>
  </si>
  <si>
    <t>Wordt de effectiviteit van het directiebeoordeling beoordeeld en op basis hiervan het proces geactualiseerd?</t>
  </si>
  <si>
    <t>2.A.4 Beheersing managementsysteem</t>
  </si>
  <si>
    <t>Is uit de documenten van het management systeem onderstaande op te maken:
- dat ze zijn goedgekeurd / vrijgegeven door de verantwoordelijke persoon;
- het revisienummer;
- identificatienummer.</t>
  </si>
  <si>
    <t>Voldoet het veiligheidmanagement systeem aan de eisen uit OHSAS 18001?
Opmerking: Ja antwoorden als het systeem is gecertificeerd conform OHSAS 18001 of als er een gap-analyse is uitgevoerd waaruit bleek dat enkel categorie 2 findings zijn geconstateerd.</t>
  </si>
  <si>
    <t>Zijn documenten uit het Management systeem toegankelijk voor de medewerkers (hardcopy of digitaal)?</t>
  </si>
  <si>
    <t>Heeft er een gedocumenteerde analyse + actieplan plaatsgevonden van de impact van de nieuwe high level structure die zal worden ingevoerd voor de nieuwe normen en standaarden (NTA 8620, ISO14001, OHSAS18001, ISO9001, etc.)</t>
  </si>
  <si>
    <t>Is er één integraal managementsysteem waarin zowel veiligheid als onderhoud, milieu, produckwaliteit, etc. in zijn opgenomen?</t>
  </si>
  <si>
    <t>SAQ onderdeel Veiligheidsmanagementsysteem</t>
  </si>
  <si>
    <t>SAQ onderdeel Veiligheidscultuur</t>
  </si>
  <si>
    <t>Niveau stelling</t>
  </si>
  <si>
    <t>Stelling</t>
  </si>
  <si>
    <t>1.A.5 Belonen of straffen op basis van veiligheid</t>
  </si>
  <si>
    <t>Bij incidenten wordt de schuld en verantwoordelijkheid gezocht bij de betrokkenen. Het management vindt dat incidenten bij het werk horen.</t>
  </si>
  <si>
    <t>1.B.2 Balans tussen veiligheid en winst</t>
  </si>
  <si>
    <t>Er is veel toezicht maar er wordt vooral gelet op het dragen van persoonlijke beschermingsmiddelen zoals helmen en brillen. Het aantal veiligheidsrondes is belangrijker dan de kwaliteit. Medewerkers begrijpen dat de rondes worden uitgevoerd maar vinden dat ze weinig toevoegen.</t>
  </si>
  <si>
    <t>1.D.4 Onderhoudsmanagement</t>
  </si>
  <si>
    <t>1.E.1 Doel van procedures</t>
  </si>
  <si>
    <t>1.F.1 Rapportage van incidenten</t>
  </si>
  <si>
    <t>1.F.2 Leren van incidenten</t>
  </si>
  <si>
    <t>1.G.1 Audits</t>
  </si>
  <si>
    <t>1.B Beleid en doelen</t>
  </si>
  <si>
    <t>SAQ onderdeel Technische installaties</t>
  </si>
  <si>
    <t>Installatie: &lt;zelf invullen, bijv. slangen nabij manifold 1&gt;</t>
  </si>
  <si>
    <t>Installatie: &lt;zelf invullen, bijv. vulinstallatie drums product AA&gt;</t>
  </si>
  <si>
    <t>Installatie: &lt;zelf invullen, bijv. magazijn 1&gt;</t>
  </si>
  <si>
    <t>Installatie: &lt;zelf invullen bijv. tank A61&gt;</t>
  </si>
  <si>
    <t>Installatie: &lt;zelf invullen, bijv. sprinklerinstallatie 1&gt;</t>
  </si>
  <si>
    <t>Steiger: &lt;zelf invullen, bijv. steiger 214 nabij tank 61&gt;</t>
  </si>
  <si>
    <t>Installatie:</t>
  </si>
  <si>
    <t xml:space="preserve">Zijn de gevaren van de producten die in het magazijn worden opgeslagen bekend?
</t>
  </si>
  <si>
    <t>Zijn de veiligheidsvoorzieningen aanwezig, worden deze toegepast als bedoeld en is de werking niet geblokkeerd?
Opmerking: controleer bijvoorbeeld of aanrijdbeveiliging deugdelijk is vastgezet, blusapparatuur aanwezig en bereikbaar is en opvangbakken voldoende capaciteit hebben.</t>
  </si>
  <si>
    <t>PGS 28, 29, 31</t>
  </si>
  <si>
    <t>Verkeert de tank in een goede staat?
Opmerking: beoordeel de tankwand, tankterp, afsluiters en tankleiding op beschadiging, roest, lekkage, etc.</t>
  </si>
  <si>
    <t>Is de tank voorzien van beluchtingsvoorzieningen, zoals roosters of druk/vacuümventiel? Controleer of deze (voor zover zichtbaar) niet zijn geblokkeerd.
Opmerking: let op bijvoorbeeld rooster die met plastic zijn afgedekt.</t>
  </si>
  <si>
    <t xml:space="preserve">Worden striktere afkeurcriteria gehanteerd dan voorgeschreven in normen? 
Voorbeeld (PGS 29): de interne eisen om een tank buiten gebruik te nemen zijn strikter dan vereist volgens EEMUA 159
</t>
  </si>
  <si>
    <t>&lt;zelf invullen, bijv. laadstation 1&gt;</t>
  </si>
  <si>
    <t xml:space="preserve">Integriteit: is de installatie opgenomen in een inspectie- en onderhoudsprogramma?
</t>
  </si>
  <si>
    <t>Is gedefineerd wat moet worden beschouwd als verblijfsgebouw?
Voorbeeld: Verblijfsgebouwen zijn alle gebouwen waarin regelmatig arbeid wordt verricht of waar werknemers zich regelmatig ophouden</t>
  </si>
  <si>
    <t>Zijn de criteria beschreven voor de selectie van de installaties die een gevaar vormen?
Opmerking: van de procesinstallaties die in de nabijheid staan van de verblijfsgebouwen moet zijn beoordeeld welke gevaren deze voor deze verblijfsgebouwen kunnen veroorzaken. Hierbij moet worden gedacht aan hittestraling door brand, overdruk door explosie, concentratie brandbaar gas, toxische gaswolk en toxische verbrandingsproducten</t>
  </si>
  <si>
    <t xml:space="preserve">Zijn de gebruikte voorspellende modellen beschreven en de bronnen van de gegevens over faalfrequencies?
Opmerking: denk bijvoorbeeld aan tabellen om de mimimum afstand te bepalen voor hittestraling (plasbrand, vuurbal) of overdruk (opgesloten volume, vlamsnelheid, brandbare gaswolk, acute toxiciteit) </t>
  </si>
  <si>
    <t>Is de risico beoordelingsmethode beschreven om verblijfsgebouwen van verdere studie uit te sluiten (op basis van de aanvaardbaarheid van risico’s), en is deze methode toegepast?
Opmerking: Van verblijfsgebouwen die buiten de vastgestelde effectgebieden staan of worden geplaatst kan worden aangenomen dat het risico aanvaardbaar is. Deze kunnen worden uitgezonderd van verdere beoordeling. Hierbij wordt opgemerkt dat de effectgebieden tijdens een stopsituatie kunnen afwijken waarbij een nieuwe risicobeoordeling mogelijk noodzakelijk is.</t>
  </si>
  <si>
    <t>Is een lijst met scenario's vervaardigd voor de nog niet uitgesloten verblijfsgebouw met de omvang van het gevaar (bijvoorbeeld overdruk) op de gebouwlocatie en de frequentie waarop het scenario kan plaatsvinden?
Opmerking: 
Voor de berekening kan gebruik worden gemaakt van gevalideerde computermodellen, bijvoorbeeld voor het uitvoeren van dispersieberekeningen.</t>
  </si>
  <si>
    <t>Is vanuit de lijst van scenario’s per gevaar een overzicht gemaakt (bijv. plotplan) van het cumulatief risico, met daarop aangegeven de 10-4 en/of 10-5 contour (vereist beschermingsniveau)?
Opmerking: dit kan met de QRA methode, maar resultaten van de QRA methode voor het Bevi zijn niet zonder meer geschikt. Dit hangt samen met de scenarioselectiemethode, waardoor de scenario’s met voornamelijk een effect binnen de inrichting worden weggelaten.</t>
  </si>
  <si>
    <t>Is per verblijfsgebouw vastgesteld voor ieder gevaar de maximale gebeurtenis waartegen het gebouw de bewoners beschermd (actueel beschermingsniveau)?
Opmerking: 
Deze evaluatie moet zijn uitgevoerd door een persoon met bouwkundige expertise.</t>
  </si>
  <si>
    <t>Lijnmanagers zeggen dat veiligheid belangrijker is dan productiviteit. Als blijkt dat veiligheid geld kost of vertraging oplevert, wordt er toch vaak voor productie gekozen. Werkzaamheden stoppen vanwege een onveilige situatie gebeurt maar eerst wordt bepaald of het geld kost en wie dit gaat betalen.</t>
  </si>
  <si>
    <t>Veiligheid is heel belangrijk, omdat dit bijdraagt aan een goede bedrijfsvoering. Als veilig werken leidt tot vertragingen wordt dat geaccepteerd. Bij onveilige situaties stopt iedereen uit eigen beweging het werk.</t>
  </si>
  <si>
    <t>Verschillende soorten ongevallen en incidenten worden herkend en er worden trends bepaald. Dit leidt tot specifieke programma's en campagnes, die meestal wel vooral zijn gericht op 'verbetering van gedrag' op de werkvloer.</t>
  </si>
  <si>
    <t>Is er een geïntegreerd systeem waarbij de risicostudies, inspectie- en onderhoudscriteria en de gegevens van het gereedschap aan elkaar gerelateerd zijn en continu worden geactualiseerd op basis van gegevens van de installatie?
Opmerkingen:
- denk hierbij aan een systeem waarbij defaalmechanismen (bijv. corrosie) in de risicostudie worden ge-update op basis van inspectiegegevens van de installaties en vice versa (nieuwe inzichten in faalmechanismen leiden automatisch tot aanpassing van inspectie en onderhoudsregime).</t>
  </si>
  <si>
    <t>Score:</t>
  </si>
  <si>
    <t>Is een lijst vervaardigd met installaties voor ieder gevaar, met gedetailleerde informatie over hoeveelheden gevaarlijke stoffen, de bijbehorende stofeigenschappen en procescondities (temperatuur en druk)?</t>
  </si>
  <si>
    <t>Is een lijst vervaardigd met een lijst met verblijfsgebouwen, met daarin opgenomen de details over de bezettingsgraad?
Voorbeelden: Controlekamers, analysegebouwen, tijdelijke gebouwen contractors.</t>
  </si>
  <si>
    <t xml:space="preserve">Is er een procedure waarin is vastgelegd op welke wijze procedures en werkinstructies worden opgesteld en onderhouden?
</t>
  </si>
  <si>
    <t>Management en medewerkers werken samen aan een veilig bedrijf. Het management luistert goed naar kritische opmerkingen vanuit de werkvloer en onderneemt actie. Het management ziet de medewerkers op de werkvloer als experts en als de ogen en oren op veiligheidsgebied. Het management is vooral bezig het oplossen van veiligheidszaken die gemeld worden door de medewerkers op operationeel niveau.</t>
  </si>
  <si>
    <t>1.B.1 Visie van management op incidenten</t>
  </si>
  <si>
    <t>1.B.3 Omgang met risico's</t>
  </si>
  <si>
    <t>1.D.2 Uitvoering en toezicht op veilig werken</t>
  </si>
  <si>
    <t>Is een gap-analyse uitgevoerd, zodat duidelijk is op welke punten de tank (nog) niet voldoet aan de voorschriften in de eisen?
Opmerking: bij nieuwe tanks wordt soms een certificaat overlegd dat de tank(put) voldoet aan bijv. PGS 29, dit voldoet ook.</t>
  </si>
  <si>
    <t>Is de steiger: 
- voorzien van schopranden, kantplanken en een deugdelijk railing;
- zo geplaatst dat vluchtroutes beschikbaar blijven.</t>
  </si>
  <si>
    <t>1.A.2 Rol van de wachtchef t.a.v. veiligheid</t>
  </si>
  <si>
    <t>1.A.1 Rol van het management t.a.v. veiligheid</t>
  </si>
  <si>
    <t>1.A.3 Rol van de medewerker t.a.v. veiligheid</t>
  </si>
  <si>
    <t xml:space="preserve">Medewerkers letten alleen op zichzelf. 'Zolang we niet gepakt worden, is alles goed'. </t>
  </si>
  <si>
    <t>De medewerks zijn trots op de veiligheidsprestaties en willen het steeds beter doen. Medewerkers letten op elkaar en op hun omgeving en spreken elkaar aan op onveilig gedrag en situaties.</t>
  </si>
  <si>
    <t>1.A.4 Veiligheidscommunicatie</t>
  </si>
  <si>
    <t>Risico's worden pas gezien als er ongevallen gebeuren. Persoonlijke ongevallen krijgen de meeste aandacht omdat die in verhouding tot procesongevallen vaker voorkomen. Lekkages en zelfs kleine brandjes worden als incident beschouwd en leiden niet tot een structurele aanpak.</t>
  </si>
  <si>
    <t>1.C.1 Training en opleiding</t>
  </si>
  <si>
    <t>1.C.2 Status van de veiligheidsafdeling</t>
  </si>
  <si>
    <t>Als er al een veiligheidsafdeling is, heeft deze vrijwel niets te zeggen en wordt als overbodig / geldverspilling gezien.</t>
  </si>
  <si>
    <t xml:space="preserve">De veiligheidsafdeling is belangrijk voor management en werkvloer. De afdeling heeft een goede balans tussen papieren veiligheid en de praktijk. De adviezen van de veiligheidsafdeling worden gewaardeerd bij andere afdelingen. Werken in de veiligheidsafdeling geeft aanzien. </t>
  </si>
  <si>
    <t>1.C.4 Stakeholder management</t>
  </si>
  <si>
    <t>De prijs is het belangrijkst, maar een slechte reputatie of resultaten op het gebied van veiligheid wordt wel meegenomen bij de selectie van aannemers. Na een incident wordt de veiligheid van een aannemer pas goed beoordeeld. Aannemers durven de opdrachtgevers niet aan te spreken op onveilige handelingen / situaties. De opdrachtgever kan dit namelijk weer tegen de aannemer gebruiken.</t>
  </si>
  <si>
    <t>1.D.1 Werkplanning en werkvergunning</t>
  </si>
  <si>
    <t xml:space="preserve"> </t>
  </si>
  <si>
    <t>Na een incident is er vaak meer toezicht en wordt er gestart met observatierondes. De medewerkers vinden de observatierondes vervelend omdat ze gestraft kunnen worden als iets wordt gezien wat mogelijk niet klopt.</t>
  </si>
  <si>
    <t>Men is continu bezig met het perfectioneren van het onderhoud. Kleine afwijkingen worden, voordat ze een storing of incident worden, al opgemerkt en vervolgens beoordeeld. Men loopt voorop qua methodes en technieken op het gebied van onderhoud.</t>
  </si>
  <si>
    <t>1.E Procedures</t>
  </si>
  <si>
    <t>Zowel ongevallen als near misses worden gerapporteerd. Er wordt zoveel gerapporteerd dat de veiligheidsafdeling moeite heeft om alles te verwerken. Verbeteracties, uit de incidenten, worden vastgesteld maar vaak niet uitgevoerd vanwege onvoldoende tijd, geld en beschikbare mensen.</t>
  </si>
  <si>
    <t>Managers organiseren veiligheid vooral op papier. In werkelijkheid is het een stuk minder veilig. Management doet op veiligheidsgebied niet altijd wat ze zeggen. De medewerkers zijn vooral bezig met het oplossen van veiligheidszaken die zijn opgedragen door het management.</t>
  </si>
  <si>
    <t>De medewerkers nemen zelf iniatieven om de veiligheid te verbeteren. Zij krijgen hiervoor middelen (geld en tijd) van het bedrijf. De medewerkers zijn continu alert op kleine afwijkingen die mogelijk tot een incident kunnen leiden. Het aanspreken van elkaar is normaal en het is niet erg om een leidinggevende aan te spreken.</t>
  </si>
  <si>
    <t>Na incidenten wordt door het management veel over veiligheid gesproken, maar na een tijdje - als alles weer normaal verloopt - wordt de aandacht hiervoor weer minder.</t>
  </si>
  <si>
    <t>Management en medewerkers praten met elkaar over veiligheid. Er wordt naar elkaar geluisterd.</t>
  </si>
  <si>
    <t>De medewerkers zijn er trots op hun vaardigheden en kennis te delen. Trainingsbehoeften worden voor een groot deel door de medewerkers zelf aangegeven. Het management vindt het belangrijk dat medewerkers opgeleid en vaardig zijn.</t>
  </si>
  <si>
    <t>Er wordt alleen gekeken naar het bedrijf zelf. Er is vrijwel geen aandacht voor de invloed die het bedrijf kan hebben op de stakeholders (omwonenden, leveranciers, afnemers, etc.).</t>
  </si>
  <si>
    <t>Na een incident is er veel aandacht voor stakeholders (omwonenden, leveranciers, afnemers, etc.) die last hebben gehad van het incident. Na verloop van tijd wordt de aandacht weer minder tot er weer een incident plaatsvindt.</t>
  </si>
  <si>
    <t>Men is bewust over de invloed die men heeft op de stakeholders (omwonenden, leveranciers, afnemers, etc.). Het blijft vaak bij praten maar concrete acties ontbreken om de veiligheid van deze groepen / bedrijven te verbeteren.</t>
  </si>
  <si>
    <t>Er wordt niet alleen gesproken met de stakeholders (omwonenden, leveranciers, afnemers, etc.) maar er worden ook concrete acties genomen om de veiligheid te verbeteren.</t>
  </si>
  <si>
    <t>De stakeholders (omwonenden, leveranciers, afnemers, etc.) worden actief betrokken bij projecten en initiatieven die mogelijk van invloed kunnen zijn op hun veiligheid. Zij kunnen hiermee direct invloed uitoefenen op deze projecten en initiatieven.</t>
  </si>
  <si>
    <t>Motivatie</t>
  </si>
  <si>
    <t>Totaal</t>
  </si>
  <si>
    <t>Relevante vragen</t>
  </si>
  <si>
    <t>Score per niveau</t>
  </si>
  <si>
    <t>Bijdrage score per niveau</t>
  </si>
  <si>
    <t>Vraag van toepassing</t>
  </si>
  <si>
    <t>Het management is nadrukkelijk bezig met veiligheid en vertoont voorbeeldgedrag. De managers nemen actief deel in veiligheids activiteiten voor medewerkers zoals trainingen, workshops,  bijeenkomsten, audits en promotie activiteiten.</t>
  </si>
  <si>
    <t>Wachtchefs letten op het volgen van de regels en procedures en zorgen dat hun administratie op orde is. Hierdoor hebben ze weinig tijd om op de werkvloer te zijn en weinig tijd om over veiligheid te praten.</t>
  </si>
  <si>
    <t>De eerste verantwoordelijkheid voor veilig werken ligt bij de medewerkers op werkvloerniveau. De wachtchef weet dat hij verantwoordelijk is, maar is voornamelijk coachend in zijn team. Wachtchefs zorgen dat het management goed geïnformeerd en betrokken is en dat ideeën voor verbetering van de veiligheidssituatie worden gerealiseerd.</t>
  </si>
  <si>
    <t xml:space="preserve">Na ongevallen wordt gesproken over letten op elkaars veiligheid. De aandacht hiervoor verslapt na een tijdje weer. </t>
  </si>
  <si>
    <t>Het management communiceert weinig over veiligheid. De medewerkers hebben het gevoel dat praten over veiligheid niet gewenst is door het bedrijf.</t>
  </si>
  <si>
    <t xml:space="preserve">Veilig werken wordt in de organisatie niet verwacht. Dit wordt niet gestimuleerd of beloond. Alle fouten of afwijkingen worden bestraft. </t>
  </si>
  <si>
    <t>Iedereen is trots op goede veiligheidsprestaties. Medewerkers zijn hiervoor gemotiveerd zonder dat ze extra beloning nodig hebben.</t>
  </si>
  <si>
    <t>De werkvloer neemt de verantwoordelijkheid (in overleg met management) om werkzaamheden veilig te organiseren en/of uit te stellen als ze niet veilig kunnen worden uitgevoerd. Afweging tussen veiligheid en het maken van winst is dus niet aan de orde.</t>
  </si>
  <si>
    <t>Productie is het enige dat telt. De risico's zijn niet bekend en als ze bekend zijn maakt het niet uit omdat veiligheid niet belangrijk is.</t>
  </si>
  <si>
    <t>De beheersing van veiligheid wordt vooral gezien als 'voldoen aan normen en standaarden'. Maatregelen om het veiliger te maken bestaan misschien wel op papier maar in de praktijk merk je er weinig van. Veiligheidsprogramma's worden gebaseerd op aantallen incidenten (ongevallen of spills).</t>
  </si>
  <si>
    <r>
      <t xml:space="preserve">Medewerkers vinden training en opleiding verspilling van tijd. </t>
    </r>
    <r>
      <rPr>
        <sz val="9"/>
        <rFont val="Arial"/>
        <family val="2"/>
      </rPr>
      <t>Training en opleiding wordt vooral aangeboden om juridisch gedekt te zijn.</t>
    </r>
  </si>
  <si>
    <t>Er zijn veel veiligheidseisen waar aannemers aan moeten voldoen om de klus te krijgen. Aannemers moeten zelf proberen aan de norm te voldoen. De opdrachtgever houdt toezicht en geeft aan dat aannemers iedereen mogen aanspreken op het gebied van veiligheid. In de praktijk blijkt dat aannemers hier nog moeite mee hebben.</t>
  </si>
  <si>
    <t>Aannemers moeten laten zien dat veiligheid erg belangrijk is bij het uitvoeren van klussen. De opdrachtgever levert toezicht 'op maat', waarbij veiligheid een gezamenlijk doel is van opdrachtgever en aannemer. Aannemers durven de opdrachtgever aan te spreken op het gebied van veiligheid.</t>
  </si>
  <si>
    <t>Werkzaamheden worden uitgevoerd zonder een planning. Werkvergunningen worden nauwelijks toegepast.</t>
  </si>
  <si>
    <t>Een planning van werkzaamheden is aanwezig, maar wordt in de praktijk nauwelijks gebruikt. Er worden werkvergunningen toegepast. De werkvergunningen bevatten weinig informatie over de werkzaamheden, de risico's en de te nemen maatregelen.</t>
  </si>
  <si>
    <t xml:space="preserve">Een planning van werkzaamheden is aanwezig en wordt gebruikt. De planning wordt aangepast gedurende het project.
Er worden taakrisico analyses en werkvergunningen opgesteld. Er wordt geprobeerd om zo veel mogelijk op papier vast te leggen. Er is hierdoor zoveel regels en papier dat dit het werken belemmert. Men is meer bezig met het verzamelen van handtekeningen dan het daadwerkelijk over de risico's te hebben. </t>
  </si>
  <si>
    <t>Plannen worden gemaakt maar vooral op hoofdlijnen. De planning is flexibel zodat men kan reageren op onverwachte gebeurtenissen. 
Bij de werkvergunningen wordt veel vertrouwd op de kennis van de mensen op de werkvloer die een onverwachte situatie kunnen afhandelen. De organisatie vindt dat de mensen op de werkvloer dit beter kunnen dan de managers.</t>
  </si>
  <si>
    <t xml:space="preserve">Bij de observatierondes wordt er over de echte risico's gesproken en niet alleen over bijv. het dragen van PBM's zoals helmen en schoenen. Door het gesprek tussen de toezichthouder en medewerker wordt het risico beter begrepen. Medewerkers begrijpen dat deze vorm van toezicht belangrijk is voor hun eigen veiligheid en ook die van anderen. </t>
  </si>
  <si>
    <t>1.D.3 Omgaan met wijzigingen</t>
  </si>
  <si>
    <t>Veiligheidsprocedures worden alleen gemaakt als het echt noodzakelijk is. De procedures hebben als doel rechtszaken of schade aan bedrijfsmiddelen te vermijden. Medewerkers vinden dat procedures hun beperkt in hun vrijheid.</t>
  </si>
  <si>
    <t>Incidenten worden niet of nauwelijks gerapporteerd. Alleen van zeer ernstige incidenten wordt een verslag gemaakt. Dit heeft vooral te maken met aansprakelijkheid en bedrijfscontinuïteit.</t>
  </si>
  <si>
    <t>Overleg over veiligheid is niet gebruikelijk in de organisatie. Discussies over veiligheid wordt gezien als verspilling van tijd.</t>
  </si>
  <si>
    <t>Veiligheidsoverleggen worden niet goed bezocht en zijn niet populair. Ze worden vooral gehouden na incidenten en dan wordt er naar schuldigen gezocht.</t>
  </si>
  <si>
    <t>Veiligheidsoverleggen zijn gebruikelijk, maar er is weinig discussie. De overleggen zijn gestructureerd en vinden regelmatig plaats. De onderwerpen op de agenda zijn vaak door het bedrijf bepaald.</t>
  </si>
  <si>
    <t>Veiligheid audits worden geaccepteerd omdat ze moeten. Ze vinden vooral plaats na een ernstig incident. Men vindt dat je niet te veel moet zeggen bij een audit, de auditor moet namelijk zelf maar vinden wat er niet klopt.</t>
  </si>
  <si>
    <t>Men vindt dat je bij de audits open en eerlijk moet zijn ook al leidt dit tot audit findings. Er wordt beseft dat audits nodig zijn om de veiligheid te verbeteren. Men ziet duidelijk verbeteringen die het resultaat zijn van audits.</t>
  </si>
  <si>
    <t>Audits zijn gericht op zowel gedrag, management systemen en technische installaties. Men vindt het verdacht als uit audits geen verbeterpunten naar voren komen omdat men weet dat er altijd verbetermogelijkheden zijn.</t>
  </si>
  <si>
    <t>Meting 2015</t>
  </si>
  <si>
    <t>Functie</t>
  </si>
  <si>
    <t>Self Assessment Questionnaire</t>
  </si>
  <si>
    <t>Voorzitter SAQ</t>
  </si>
  <si>
    <t>Naam</t>
  </si>
  <si>
    <t>Teamleden onderdeel veiligheidscultuur</t>
  </si>
  <si>
    <t>Teamleden onderdeel veiligheidsmanagementsysteem</t>
  </si>
  <si>
    <t>Naam bedrijf</t>
  </si>
  <si>
    <t>Datum SAQ uitgevoerd</t>
  </si>
  <si>
    <t>Teamleden onderdeel technische installaties</t>
  </si>
  <si>
    <t>Hold</t>
  </si>
  <si>
    <t>Gebruiker geeft aan van welke niveaus hij de vragen wil zien die met Nee zijn beantwoord</t>
  </si>
  <si>
    <t>SAQ Veiligheidscultuur</t>
  </si>
  <si>
    <t>Ambitieniveau</t>
  </si>
  <si>
    <t>SAQ VMS</t>
  </si>
  <si>
    <t>Worden er voor de sector vernieuwde en/of innovatieve technieken gezocht en toegepast om gevaren in het geheel te voorkomen of de gevolgen geheel uit te sluiten?
Opmerking: hierbij moet aangetoond kunnen worden dat het bedrijf actief zoekt naar innovatieve en vernieuwde technieken buiten het bedrijf en/of sector, en dat deze technieken (met succes) worden toegepast.</t>
  </si>
  <si>
    <t>Zijn er voor de sector vernieuwde en/of innovatieve methoden of systemen gezocht en toegepast om gevaren in/bij/rondom verblijfsgebouwen geheel te voorkomen, of om de gevolgen geheel uit te sluiten?
Opmerking: hierbij moet aangetoond kunnen worden dat het bedrijf actief zoekt naar innovatieve en vernieuwde systemen en dat deze systemen met succes worden toegepast.</t>
  </si>
  <si>
    <t>Wordt de steiger geïnspecteerd conform het inspectie- en onderhoudsplan?
Opmerkingen:
- aan het inspectie- en onderhoud dient een onderbouwing ten grondslag te liggen (bijv. procedure).
- de veldcontrole kan plaatsvinden door bijvoorbeeld de scaftags te controleren (bruikbaarheid, maximale belasting, laatste inspectie)?</t>
  </si>
  <si>
    <t>Is er een overzicht van de opslaglocaties van gevaarlijke stoffen (incl. de opslagkasten voor gevaarlijke stoffen)?</t>
  </si>
  <si>
    <t>Kan worden aangetoond dat het magazijn voldoet aan de vergunningvoorschriften?
Opmerking: een mogelijkheid is dat het bedrijf periodiek nagaat per vergunningvoorschrift of er aan wordt voldaan.</t>
  </si>
  <si>
    <t>Is de second containment voorziening aanwezig en in goede staat? Denk b.v. aan een tankput met tankdijk, of een dubbele wand
Opmerkingen: 
1) Indien op basis van het product (bijvoorbeeld beperkte gevaareigenschappen en hele lage stollingstemperatuur) een zeer beperkt risico is op verspreiding en er geen second containment nodig is, kan bij deze vraag "n.v.t." ingevuld worden.
2) let op verzakking, beschadiging, doorvoeren, aanwezigheid ongedierte, etc.</t>
  </si>
  <si>
    <t>Is de minimale capaciteit van het second contaiment systeem (zoals b.v. tankput) vastgesteld op basis van voorschriften in de betreffende norm (PGS 28, 29 of 31)?
Opmerking: indien geen second containment nodig is, dan hier "n.v.t." invullen.</t>
  </si>
  <si>
    <t>Is het betrouwbaarheidsniveau van de overvulbeveiliging vastgesteld en voldoet de beveiliging hier aan?
Opmerkingen:
- De betrouwbaarheid kan worden vastgesteld met bijvoorbeeld een LOPA-studie (Layer of Protection Analysis).
- Indien de tank aan PGS 29 moet voldoen, dient de hoog-hoog alarmering volledig onafhankelijk te zijn (qua niveaumeting, sturing) en automatisch de toevoer naar de tank doen stoppen (zonder tussenkomst van operator).</t>
  </si>
  <si>
    <t>Is door middel van een risicostudie vastgesteld welke beveiligingen aanwezig moeten zijn om overvulling van een tank te voorkomen en zijn deze beveiliging ook geïnstalleerd?</t>
  </si>
  <si>
    <t>Voldoet de tank aan de PGS-richtlijnen die op de tank van toepassing zijn?
Opmerkingen: 
1) Relevante richtlijnen kunnen zijn PGS 18, 19, 28, 29, 30 en 31.
2) Het is bij deze vraag toegestaan als aan voorschriften wordt voldaan door middel van het gelijkwaardigheids of redelijkheidsbeginsel. Voorwaarde hierbij is wel dat het gelijkwaardigheids- of redelijkheidbeginsel van het betreffende voorschrift is onderbouwd (bijv. door een LOPA-analyse).</t>
  </si>
  <si>
    <t>Kan worden aangetoond dat de tank zich binnen de afkeurcriteria bevindt (m.a.w. de tank hoeft nu niet afgekeurd te worden)?
Opmerking: beoordeel bijvoorbeeld de dikte van de tankwand en vergelijk deze met het afkeurcriterium.</t>
  </si>
  <si>
    <t>Is aangetoond dat het second containment systeem (bijv. tankput) voldoende capaciteit heeft volgens het betreffende voorschrift (PGS 28, 29, 31)?
Opmerkingen: 
1) Let bij tankputten op mogelijke zettingen of verlaging van dijken doordat personen er over lopen.
2) Indien er een kans is op zettingen dient het te worden aangetoond met een meting (bijv. 3F</t>
  </si>
  <si>
    <t>Zijn er - naast het voorgeschreven second containment systeem - (zoals bijv. tankput) extra maatregelen getroffen die voor extra zekerheid zorgen dat gevaarlijke stoffen bij een incident niet in het milieu komen? 
Opmerking: deze voorzieningen moeten altijd beschikbaar zijn, zoals tertiaire productopvang, b.v. opvang in calamiteitenput of loading dock</t>
  </si>
  <si>
    <t>Risicobeheersing: overvulbeveiliging</t>
  </si>
  <si>
    <t>Zijn extra, bovenwettelijke maatregelen genomen, om te voorkomen dat een LOPC (Loss Of Primary Containment) optreed als de overvulbeveiliging niet goed functioneert?</t>
  </si>
  <si>
    <t>Zijn op/aan de tank innovatieve en/of vernieuwende veiligheidstechnische maatregelen voorzien? 
Opmerking:  
Het gaat om maatregelen die nog niet algemeen in de sector toegepast worden (en dus nog niet voorgeschreven in normen), maar wel bewezen hebben effectief te zijn om het risico op LOPC (Loss of Primary Containment) te verlagen. Voorbeeld: toepassing van nieuw materiaal (behuizing of coating) om corrosie te verminderen.</t>
  </si>
  <si>
    <t>Kan het beleid door medewerkers, in eigen woorden, worden uitgelegd?</t>
  </si>
  <si>
    <t>Is de organisatie op de hoogte van toepassing zijnde wet- en regelgeving?</t>
  </si>
  <si>
    <t>Wordt voor nieuwe en veranderende wet- en regelgeving onderzocht wat voor invloed dit heeft op een bedrijf en welke acties moeten worden ondernomen?
Opmerking: dit kan door bijvoorbeeld het toepassen van procedure (bijv. Management of Change) waarmee wijzigingen worden geïdentificeerd en geëvalueerd maar dan moet deze procedure ook van toepassing zijn op wet- en regelgeving.</t>
  </si>
  <si>
    <r>
      <t xml:space="preserve">Is voor wet- en regelgeving waarvan voorzien is dat deze </t>
    </r>
    <r>
      <rPr>
        <u/>
        <sz val="9"/>
        <rFont val="Arial"/>
        <family val="2"/>
      </rPr>
      <t>in de toekomst</t>
    </r>
    <r>
      <rPr>
        <sz val="9"/>
        <rFont val="Arial"/>
        <family val="2"/>
      </rPr>
      <t xml:space="preserve"> van toepassing wordt al de impact vastgesteld?
Opmerking: denk aan bijvoorbeeld de Seveso III richtlijn, gevolgen van voorgenomen REACH registraties van producten die gebruikt worden als downstream user, etc.</t>
    </r>
  </si>
  <si>
    <t>Is er eenduidig vastgelegd welke directievertegenwoordiger (MT-lid) verantwoordelijk is voor het inrichten, implementeren, onderhouden en continu verbeteren van het veiligheidsmanagementsyteem.</t>
  </si>
  <si>
    <t>Zijn verantwoordelijkheden op het gebied van elektrische veiligheid en explosieveiligheid schriftelijk vastgelegd?
Opmerking:
- Denk bijvoorbeeld aan eisen uit de richtlijnen NEN3840 (hoogspanning), NEN3140 (laagspanning) en de MHC checklijst voor explosieveiligheid (ATEX 137).</t>
  </si>
  <si>
    <t>Zijn vervangers aangewezen ten aanzien van functies die kritiek zijn op veiligheidsgebied?
Opmerking:
- denk bijvoorbeeld aan commandant bedrijfsbrandweer, hoofd-BHV, wachtchef.</t>
  </si>
  <si>
    <r>
      <t xml:space="preserve">Is bekend en vastgelegd welke opleidingen en trainingen gegeven </t>
    </r>
    <r>
      <rPr>
        <u/>
        <sz val="9"/>
        <rFont val="Arial"/>
        <family val="2"/>
      </rPr>
      <t>moeten</t>
    </r>
    <r>
      <rPr>
        <sz val="9"/>
        <rFont val="Arial"/>
        <family val="2"/>
      </rPr>
      <t xml:space="preserve"> worden volgens de wet, besluit, norm en vergunning?
Opmerkingen: het gaat bijvoorbeeld om opleiding die verplicht zijn qua bedrijfshulpverlening, bedrijfsbrandweer, elektrische- en explosieveiligheid.</t>
    </r>
  </si>
  <si>
    <t>Kan worden aangetoond dat het opleidings- en trainingsprogramma wordt uitgevoerd?
Opmerking: neem een steekproef.</t>
  </si>
  <si>
    <r>
      <t xml:space="preserve">Is geïnventariseerd aan welke veiligheidseisen van belanghebbenden voldaan </t>
    </r>
    <r>
      <rPr>
        <u/>
        <sz val="9"/>
        <rFont val="Arial"/>
        <family val="2"/>
      </rPr>
      <t>moet</t>
    </r>
    <r>
      <rPr>
        <sz val="9"/>
        <rFont val="Arial"/>
        <family val="2"/>
      </rPr>
      <t xml:space="preserve"> worden?
Opmerking: denk bijvoorbeeld aan vergunningen, REACH-verplichtingen.</t>
    </r>
  </si>
  <si>
    <t>Kan worden aangetoond dat de veiligheidsstudies aan de wettelijke en eigen eisen voldoen?
Opmerking: dit kan bijvoorbeeld doordat een RI&amp;E is getoetst / uitgevoerd door een kerndeskundige (Arbowet artikel 14), uitvoer van HAZOP's door getrainde HAZOP-leiders, goedkeuring van VR door het bevoegd gezag?</t>
  </si>
  <si>
    <t>Worden beheersmaatregelen uit risicostudies periodiek (en op eigen initiatief) getoetst op hun effectiviteit?
Opmerking: dit kan bijvoorbeeld een "barrier"analyse / maatregelgerichte analyse, zijn waarbij wordt onderzocht hoe effectief (gedocumenteerd, geschikt en geïmplementeerd) een beheersmaatregel (bijv. veiligheidskritisch drukventiel) is.</t>
  </si>
  <si>
    <t>Wordt het werkvergunningsysteem consequent toegepast?</t>
  </si>
  <si>
    <t>Zijn de taken, verantwoordelijkheden, bevoegdheden en competenties voor de diverse rollen in het werkvergunningproces vastgelegd?
Opmerking: denk bijvoorbeeld aan personen die installaties elektrisch isoleren (aanwijzing conform NEN 3140 / 3840), werkvergunningen uitgeven en werkvergunningen accepteren.</t>
  </si>
  <si>
    <t>Houdt men zich aan de procedures en instructies voor de uitgifte van werkvergunningen?</t>
  </si>
  <si>
    <r>
      <t>Worden projecten na afloop geëvalueerd en een plan van aanpak opgesteld en uitgevoerd om te leren van het project?
Opmerking:
- beoordeel beoordeel een project (&gt;</t>
    </r>
    <r>
      <rPr>
        <sz val="9"/>
        <rFont val="Calibri"/>
        <family val="2"/>
      </rPr>
      <t>€</t>
    </r>
    <r>
      <rPr>
        <sz val="9"/>
        <rFont val="Arial"/>
        <family val="2"/>
      </rPr>
      <t>20.000,) dat afgelopen jaar is uitgevoerd.</t>
    </r>
  </si>
  <si>
    <r>
      <t xml:space="preserve">Worden er </t>
    </r>
    <r>
      <rPr>
        <u/>
        <sz val="9"/>
        <rFont val="Arial"/>
        <family val="2"/>
      </rPr>
      <t>binnen</t>
    </r>
    <r>
      <rPr>
        <sz val="9"/>
        <rFont val="Arial"/>
        <family val="2"/>
      </rPr>
      <t xml:space="preserve"> de afdelingen door de teams </t>
    </r>
    <r>
      <rPr>
        <u/>
        <sz val="9"/>
        <rFont val="Arial"/>
        <family val="2"/>
      </rPr>
      <t>zelfstandig</t>
    </r>
    <r>
      <rPr>
        <sz val="9"/>
        <rFont val="Arial"/>
        <family val="2"/>
      </rPr>
      <t xml:space="preserve"> de impact van met name kleine wijzigingen / afwijkingen beoordeeld, verbetermaatregelen opgesteld en uitgevoerd?
Opmerkingen:
- dit kan buiten de MoC procedure om;
- het verschil met een normale MoC is dat het gehele proces wordt gestart en uitgevoerd vanuit de werkvloer omdat men heel bezorgd is over kleine afwijkingen die kunnen leiden tot grote incidenten. Het management wordt hierbij wel geïnformeerd.</t>
    </r>
  </si>
  <si>
    <t>Hebben de auditonderwerpen een duidelijke relatie met de belangrijkste risico's binnen het bedrijf?</t>
  </si>
  <si>
    <t>HRO</t>
  </si>
  <si>
    <t>SAQ Technische installaties</t>
  </si>
  <si>
    <t>Verblijfsgebouw: &lt;zelf invullen, bijv. controlekamer&gt;</t>
  </si>
  <si>
    <t>Systeemelementen</t>
  </si>
  <si>
    <t>SAQ Veiligheidsmanagementsysteem</t>
  </si>
  <si>
    <t>Verschil</t>
  </si>
  <si>
    <t>Vergelijking tussen onderwerpen veiligheidcultuur en veiligheidsmanagementsysteem</t>
  </si>
  <si>
    <t>Overige opmerkingen</t>
  </si>
  <si>
    <t>&lt;Geef hier opmerkingen weer t.a.v. de veiligheid die niet zijn opgenomen in de vragenlijst&gt;</t>
  </si>
  <si>
    <t>Verbeterplan veiligheidscultuur</t>
  </si>
  <si>
    <t>Nr.</t>
  </si>
  <si>
    <t>Omschrijving</t>
  </si>
  <si>
    <t>Verantwoordelijke persoon</t>
  </si>
  <si>
    <t>Datum gereed</t>
  </si>
  <si>
    <t>Inschatting kosten</t>
  </si>
  <si>
    <t>Inschatting tijd</t>
  </si>
  <si>
    <t>Bijzonderheden</t>
  </si>
  <si>
    <t>Verbeterplan Veiligheidsmanagement systeem</t>
  </si>
  <si>
    <t>Verbeterplan technische installaties</t>
  </si>
  <si>
    <t>Verbeterplan</t>
  </si>
  <si>
    <t>Gemiddelde</t>
  </si>
  <si>
    <t>Hoog</t>
  </si>
  <si>
    <t>Laag</t>
  </si>
  <si>
    <t>SD</t>
  </si>
  <si>
    <t>Scores</t>
  </si>
  <si>
    <t>OECD, report aging [2013], conclusions</t>
  </si>
  <si>
    <t>Is voor installaties die hun nominale levensduur hebben overschreden een risicobeoordeling uitgevoerd waaruit blijkt dat deze installaties veilig zijn?</t>
  </si>
  <si>
    <t>OECD, report aging</t>
  </si>
  <si>
    <t>Is bij het vaststellen van de doelstellingen ook rekening gehouden met de beschikbare capaciteit?
Opmerking: hiermee wordt bijvoorbeeld bedoeld dat werknemers ook voldoende tijd en budget krijgen (binnen hun bestaande takenpakket en begroting) om de doelstellingen te halen.</t>
  </si>
  <si>
    <t>Communicatie van alles</t>
  </si>
  <si>
    <t>Wordt periodiek (ten minste elke drie jaar) de effectiviteit van het MOC-proces beoordeeld en op basis hiervan aanpassingen doorgevoerd?
Opmerking: een wettelijke inspectie valt hier niet onder.</t>
  </si>
  <si>
    <t xml:space="preserve">Is het noodplan opgenomen in het introductieprogramma van werknemers en derden (inclusief bezoekers)?
Opmerking: bij bezoekers is het voldoende om uit te leggen wat ze moeten doen bij een alarm.
</t>
  </si>
  <si>
    <t>Worden de directiebeoordeling vastgelegd?</t>
  </si>
  <si>
    <t>Zijn bordessen of is valbeveiliging aanwezig (en wordt het gebruikt) indien bovenverlading plaatsvindt?
Opmerking: indien men niet op de vrachtwagen hoeft te komen (ook niet bij bemonstering).</t>
  </si>
  <si>
    <t>Is de nominale levensduur van de installatie bekend?
Opmerkingen:
- neem hiervoor de meest belangrijke installatie, op veiligheidsgebied, van het bedrijf.
- Met de nominale levensduur wordt bij dit systeemelement de levensduur bedoeld waarop de installatie ontworpen is op het gebied van veiligheid (de financiële levensduur kan dus anders zijn).</t>
  </si>
  <si>
    <t>Worden risicostudies continu actueel gehouden op basis van nieuwe inzichten, veranderende omstandigheden, incidenten, etc.?
Opmerking: het verschil met de niveau 3 vraag is dat bij deze vraag de risicostudies een dynamisch document zijn en bij de niveau 3 vraag een statisch document dat periodiek wordt geactualiseerd.</t>
  </si>
  <si>
    <t>Is er een systeem (hardcopy of online) waarbij incidenten kunnen worden gemeld?</t>
  </si>
  <si>
    <t>Worden externe partijen (bevoegd gezag, omwonenenden, klanten) structureel betrokken bij het actualiseren van het veiligheidsbeleid?</t>
  </si>
  <si>
    <t>Kunnen voorbeelden worden getoond van wijzigingen in het HSE-beleid in de afgelopen 3 jaar?</t>
  </si>
  <si>
    <t>Is er een werkend systeem, waarin de opleidings- en trainingsgegevens van de werknemers (op individueel niveau) zijn gedocumenteerd?</t>
  </si>
  <si>
    <t xml:space="preserve">Is er een procedure om resultaten van veiligheidsrondes, inspecties, audits, etc. bekend te maken bij alle medewerkers?
  </t>
  </si>
  <si>
    <t>OECD KPI's A.1.6</t>
  </si>
  <si>
    <t xml:space="preserve">Is veiligheid een gunningscriterium bij uitbesteding van werkzaamheden?
</t>
  </si>
  <si>
    <t>Wordt het managementsysteem van de vaste aannemers, die werkzaamheden uitvoeren aan veiligheidskritische installaties, periodiek geaudit?
Opmerking: deze audits moeten structureel zijn afgesproken, zoals bijvoorbeeld in het contract.</t>
  </si>
  <si>
    <t>Is er een overzicht van de eisen, verwachtingen en behoeften van alle belanghebbenden?</t>
  </si>
  <si>
    <t>Is er een systeem om eisen, verwachtingen en behoeften van de verschillende belanghebbenden periodiek te beoordelen en te actualiseren?</t>
  </si>
  <si>
    <t>OECK KPI's A4.2</t>
  </si>
  <si>
    <t xml:space="preserve">Is er een systeem om training te geven op scholen, instellingen en/of instituten over het veiligheidsprogramma van het bedrijf? 
</t>
  </si>
  <si>
    <t>OECD KPI's A.4.2</t>
  </si>
  <si>
    <t>Wordt relevante veiligheidskennis structureel intern en extern gedeeld (dus binnen bedrijf en met belanghebbenden)? 
Opmerking: 
- het gaat - naast geleerde lessen - om b.v. resultaten van (bijzondere) risicostudies of resultaten van onderzoek naar "zwakke signalen"
- belanghebben zijn o.a. buurbedrijven, zusterbedrijven, branche, sector of kennisinstituten</t>
  </si>
  <si>
    <t xml:space="preserve">Heeft het bedrijf een systeem waarin de installaties in zijn gedocumenteerd?
</t>
  </si>
  <si>
    <t xml:space="preserve">Is er een inspectie- en onderhoudsprogramma voor de installaties?
</t>
  </si>
  <si>
    <t>Is er een overzicht van veiligheidskritieke apparatuur die aanwezig op het bedrijf?</t>
  </si>
  <si>
    <t xml:space="preserve">Worden storingen aan en afwijkingen van installaties geregistreerd?
</t>
  </si>
  <si>
    <t xml:space="preserve">Wordt veiligheidskritieke apparatuur aantoonbaar geïnspecteerd en onderhouden conform het inspectie- en onderhoudsprogramma?
</t>
  </si>
  <si>
    <t xml:space="preserve">Is er een overzicht van alle wijzigingen die afgelopen jaar zijn beoordeeld?
</t>
  </si>
  <si>
    <t>OECD KPI's A 2.4</t>
  </si>
  <si>
    <t>Worden bij de oefeningen structureel externe hulpdiensten betrokken?
Opmerking: deze vraag kan met "Ja" worden beantwoord als er een schema is met:
- de soort oefeningen waarbij een externe hulpdienst wordt betrokken, én
- de naam van de externe hulpdienst (b.v. brandweer, ziekenhuis, politie, Havenbedrijf), én
- de frequentie waaarmee deze hulpdienst mee-oefent</t>
  </si>
  <si>
    <t xml:space="preserve">Worden de resultaten van incidentonderzoek gecommuniceerd binnen de sector?
</t>
  </si>
  <si>
    <t>Worden medewerkers van operationele afdelingen structureel betrokken in het incidenten-onderzoeksteam?</t>
  </si>
  <si>
    <t xml:space="preserve">Worden de resultaten van audits vastgelegd?
</t>
  </si>
  <si>
    <t xml:space="preserve">Zijn de audits uit het afgelopen jaar uitgevoerd conform planning?
</t>
  </si>
  <si>
    <t xml:space="preserve">Wordt de kwaliteit van de uitgevoerde audits getoetst?
</t>
  </si>
  <si>
    <t xml:space="preserve">Worden de resultaten van de audits gebruikt in de directie- of management beoordeling?
</t>
  </si>
  <si>
    <t>Zijn de veiligheidsdoelstellingen gerelateerd aan de belangrijkste risico's binnen het bedrijf?</t>
  </si>
  <si>
    <t>Is bekend en vastgelegd welke opleidingen en trainingen essentieel zijn voor een veilige uitvoer van werkzaamheden binnen het bedrijf?
Opmerking:
- de essentiële opleiding en training kan geïdentificeerd zijn in risicostudies zoals het PBZO-document of een RI&amp;E.</t>
  </si>
  <si>
    <t>Is bekend aan welke wetten, normen, richtlijnen en vergunningen de brandbeveiligingsinstallatie moet voldoen?
Opmerking: 
Het gaat om de regels voor het ontwerpen, bouwen, in stand houden en in werking hebben van voorzieningen om brand te detecteren en bestrijden. Denk bijvoorbeeld aan voorschriften van de NFPA of voorschriften van verzekeraars.</t>
  </si>
  <si>
    <t xml:space="preserve">Is bekend aan welke wetten, normen, richtlijnen en vergunningvoorschriften de installatie moet voldoen?
Opmerking: 
Het gaat om de regels voor het ontwerpen, bouwen, in stand houden en in werking hebben van installaties voor processen van gevaarlijke vloeistoffen, waarmee een aanvaardbaar beschermingsniveau voor mens en milieu wordt gerealiseerd. </t>
  </si>
  <si>
    <t xml:space="preserve">Is er een zelfsturend systeem, wat verder gaat dan RBI of RBM, voor het nader bestuderen van fouten (of afwijkingen in de normale procesvoering) in de installatie?
Opmerking: het verschil met de niveau 4 vraag is: 
-  het doel is om - naast RBI/RBM- nog meer inzicht te krijgen in faalmechanismen en verder verhogen van de betrouwbaarheid van de installatie.
- het systeem reageert op fouten door te proberen om deze fouten nogmaals te laten gebeuren. 
- Voorbeelden: contra-inspecties, simulatie-programma's, analyseren van zwakke signalen (precursors), voorkómen van simplificatie (b.v. nader onderzoek), of inzetten van onafhankelijke experts bij twijfel. </t>
  </si>
  <si>
    <t>Is er een zelfsturend systeem, wat verder gaat dan RBI of RBM, voor het nader bestuderen van fouten (of afwijkingen in de normale procesvoering) in de installatie?
Opmerking: het verschil met de niveau 4 vraag is: 
-  het doel is om - naast RBI/RBM- nog meer inzicht te krijgen in faalmechanismen en verder verhogen van de betrouwbaarheid van de installatie.
- het systeem reageert op fouten door te proberen om deze fouten nogmaals te laten gebeuren. 
- Voorbeelden: contra-inspecties, simulatie-programma's, analyseren van zwakke signalen (precursors), voorkómen van simplificatie (b.v. nader onderzoek), of inzetten van onafhankelijke experts bij twijfel.</t>
  </si>
  <si>
    <t>Is er een zelfsturend systeem waarbij het veiligheidsmanagementsysteem een directe relatie heeft met de minimaliseren van risico's?
Voorbeeld: de (omgevings)gevaren worden vaker geëvalueerd dan wettelijk vereist, een mechanisme van communicatie en verwerken van feed back van personen uit het verblijfsgebouw, of het toepassen van bovenwettelijke eisen?</t>
  </si>
  <si>
    <t>Is er een risicobeoordeling uitgevoerd waarin is beoordeeld:
- connectie (type, kwaliteit);
- maximale druk;
- maximale temperatuur;
- beveiliging tegen terugstroming;
- chemische inwerking.</t>
  </si>
  <si>
    <t>Wordt de risicobeoordeling van de slang aantoonbaar aangepast op basis van nieuwe gegevens (inspectie- en onderhoudsgegevens, incidenten, etc.)?
Opmerking: het bedrijf moet dan laten zien dat er een analyse is uitgevoerd op basis van de inspectie- en onderhoudsgegevens.</t>
  </si>
  <si>
    <t>Is het slangtype zodanig gekozen dat de kans op falen of scheuren wordt geminimaliseerd? 
Denk bv. aan spiraalslangen</t>
  </si>
  <si>
    <t xml:space="preserve">Zijn instructies voor het veilig gebruik van de machine voorhanden of kan worden aangetoond dat de medewerker een instructie / opleiding heeft ontvangen voor deze specifieke machine?
</t>
  </si>
  <si>
    <t>Is door middel van berekeningen en/of metingen aangetoond dat de blootstelling aan gevaarlijke stoffen van de operator lager is dan de (wettelijke of bedrijfs-) grenswaarde?</t>
  </si>
  <si>
    <r>
      <t xml:space="preserve">Is aangetoond dat de </t>
    </r>
    <r>
      <rPr>
        <u/>
        <sz val="9"/>
        <color theme="1"/>
        <rFont val="Arial"/>
        <family val="2"/>
      </rPr>
      <t>beluchting</t>
    </r>
    <r>
      <rPr>
        <sz val="9"/>
        <color theme="1"/>
        <rFont val="Arial"/>
        <family val="2"/>
      </rPr>
      <t xml:space="preserve"> functioneel is en voldoet aan voorschriften in het inspectie- en onderhoudsprogramma?</t>
    </r>
  </si>
  <si>
    <t>Is de beluchtingsbeveiliging redundant ("dubbel") uitgevoerd? 
Opmerking: 
Dit is een extra (bovenwettelijke) voorziening met als doel om de kans op een LOPC (Loss Of Primary Containment) te verkleinen als de beluchtingsveiligheid niet goed functioneert</t>
  </si>
  <si>
    <t>Worden de vluchtwegen 100% vrijgehouden van gevaarlijke stoffen in emballage (b.v. kasten, IBC's, drums, etc.)?</t>
  </si>
  <si>
    <t xml:space="preserve">Is er een actueel overzicht welke gevaarlijke stoffen in welk (brand)compartiment zijn opgeslagen?
</t>
  </si>
  <si>
    <t xml:space="preserve">Worden dry-break koppelingen toegepast, afhankelijk van het soort product?
</t>
  </si>
  <si>
    <t>Installatie: &lt;zelf invullen bijv. steiger 1&gt;</t>
  </si>
  <si>
    <t>Gereedschap (geen handgedreven): &lt;zelf invullen, bijv. haakse slijper, compressor, boor; pneumatisch of elektrisch&gt;</t>
  </si>
  <si>
    <t xml:space="preserve">Is het gereedschap voorzien van een CE-keurmerk (indien in gebruik genomen na 1995)?
</t>
  </si>
  <si>
    <t>Wordt bij het bestellen van nieuw gereedschap gekeken naar de veiligheidshistorie van dat model of type?</t>
  </si>
  <si>
    <t>Is geregeld hoe het toezicht op de verlading is geregeld, en kan de verlading direct worden gestopt in geval van nood?</t>
  </si>
  <si>
    <r>
      <t xml:space="preserve">Wordt de </t>
    </r>
    <r>
      <rPr>
        <u/>
        <sz val="9"/>
        <rFont val="Arial"/>
        <family val="2"/>
      </rPr>
      <t>veiligheidskritische apparatuu</t>
    </r>
    <r>
      <rPr>
        <sz val="9"/>
        <rFont val="Arial"/>
        <family val="2"/>
      </rPr>
      <t>r onderhouden en geïnspecteerd conform het inspectie- en onderhoudsplan?
Opmerking: er dient een onderbouwing aan het programma ten grondslag te liggen (bijv. gegevens leveranciers, FMECA studie.).</t>
    </r>
  </si>
  <si>
    <t>Verkeert de installatie, inclusief de veiligheidkritische apparatuur, visueel in een goede staat?
Opmerking: geef een oordeel op basis van de functionele werking en visuele waarnemingen, zoals b.v. stabiliteit, lekkages, coating (roestvorming), inwerking omgeving (weer, agressief milieu)</t>
  </si>
  <si>
    <t>Is procedureel en/of technisch geborgd dat -tijdens het laden- statische elektriciteit ontstaat als gevolg van te hoge vulsnelheid?</t>
  </si>
  <si>
    <t>Is bekend en vastgelegd welke veiligheidskritische apparatuur op de installatie aanwezig moet zijn volgens de wet, besluit, norm en vergunning?
Opmerking: 
Het gaat om het voldoen aan wettelijke eisen om appartuur te voorzien om het vrijkomen van gevaarlijke stoffen te voorkomen enof om de integriteit van de installatie te behouden. Voorbeelden zijn instrumentele beveiligingen (zoals niveau, druk of temperatuur) of fysieke beveiligingen (zoals explosieluiken, druk- of vacuümventielen, blusvoorzieningen)</t>
  </si>
  <si>
    <t xml:space="preserve">Is de veiligheidskritische apparatuur op de installatie aanwezig, wordt deze toegepast zoals bedoeld, en is de werking niet geblokkeerd?
Opmerkingen: 
1) Beoordeel bij "zoals bedoeld" of de functie in de praktijk hetzelfde is als het functionele doel van veiligheidspparatuur, namelijk LOPC voorkomen of integriteit van installatie behouden. Bijvoorbeeld: bij activeren van een Hoog-Hoog alarm wordt het proces automatisch gestopt en het Hoog-Hoog alarm wordt niet gebruikt om binnen het operating window te blijven (dus om het proces te besturen).
2) Beoordeel bij "werking niet geblokkeerd" bijvoorbeeld of geen overbruggingen zijn aangebracht, niets op een explosieluik staat, druk- / vacuumventielen niet zijn verstopt, etc. </t>
  </si>
  <si>
    <t>Kan worden aangetoond dat de veiligheidskritische apparatuur functioneel is (dus om een LOPC te voorkomen of om de integriteit van de installatie te behouden)?
Opmerking: voorbeelden van aspecten die getoetst kunnen worden zijn:
- capaciteit van een overdrukventiel in relatie tot de verwachte drukopbouw / pompdebiet (verplaatst volume);
- setpoint onafhankelijk Hoog-Hoog niveau alarmering, rekening houdend met de pompsnelheid en/of vulsnelheid;
- setpoint temperatuur, rekening houdend met fluctuaties in de normale temperatuur en temperatuur waarbij reactie of zelfontbranding kan optreden.</t>
  </si>
  <si>
    <t>Wordt de veiligheidskritische apparatuur onderhouden en geïnspecteerd conform het inspectie- en onderhoudsplan?
Opmerking: er dient een onderbouwing aan het programma ten grondslag te liggen (bijv. gegevens leveranciers, FMECA studie.).</t>
  </si>
  <si>
    <t>Kan worden aangetoond dat veiligheidskritische apparatuur in de praktijk functioneert zoals voorzien?
Opmerking: dit kan b.v. worden aangetoond door testen of praktijkproeven, waarin is aangetoond dat de apparatuur daadwerkelijk levert wat is gespecifieerd in de functionele eisen.</t>
  </si>
  <si>
    <t>Worden ontwerpcriteria en inspectie- en onderhoudseisen van de installaties (incl. veiligheidskritische apparatuur) aantoonbaar aangepast op basis van meldingen? 
En worden de installaties aangepast op basis van deze meldingen? 
Bij dit punt kan worden gedacht aan meldingen van leveranciers, inspectie- en/of onderhoudsgegevens, incidenten, risicostudies, etc.</t>
  </si>
  <si>
    <t>Is bekend en vastgelegd welke veiligheidskritische apparatuur op de installatie aanwezig moet zijn volgens de wet, besluit, norm en vergunning?
Opmerking: 
Het gaat om het voldoen aan wettelijke eisen om appatuur te voorzien om het vrijkomen van gevaarlijke stoffen te voorkomen enof om de integriteit van de installatie te behouden. Voorbeelden zijn aarding, liquifant, andere instrumentele beveiligingen (zoals druk of temperatuur) of fysieke beveiligingen (zoals explosieluiken, druk- of vacuümventielen, blusvoorzieningen)</t>
  </si>
  <si>
    <t>Kan worden aangetoond dat veiligheidskritische installaties (bijv. brandmeld installatie) functioneel is?</t>
  </si>
  <si>
    <t xml:space="preserve">Is de veiligheidskritische apparatuur op de installatie aanwezig, wordt deze toegepast zoals bedoeld, en is de werking niet geblokkeerd?
Opmerkingen: 
1) Beoordeel bij "zoals bedoeld" of de functie in de praktijk hetzelfde is als het functionele doel van veiligheidspparatuur, namelijk het vrijkomen van product voorkomen of integriteit van installatie behouden.
2) Beoordeel bij "werking niet geblokkeerd" bijvoorbeeld of geen overbruggingen zijn aangebracht, niets op een explosieluik staat, druk- / vacuumventielen niet zijn verstopt, etc. </t>
  </si>
  <si>
    <t>Is de veiligheidskritische apparatuur op de installatie aanwezig, wordt deze toegepast zoals bedoeld, en is de werking niet geblokkeerd?
Opmerkingen: 
1) Beoordeel bij "zoals bedoeld" of de functie in de praktijk hetzelfde is als het functionele doel van veiligheidspparatuur, namelijk het vrijkomen van product voorkomen of integriteit van installatie behouden.
2) Beoordeel bij "werking niet geblokkeerd" bijvoorbeeld of geen overbruggingen zijn aangebracht, blusmonitoren geblokkeerd.</t>
  </si>
  <si>
    <t xml:space="preserve">Is er een opleidings- en trainingsprogramma?
</t>
  </si>
  <si>
    <t>OECD KPI 1 1.5</t>
  </si>
  <si>
    <t>Is er een procedure om resultaten van audits, inspecties, etc interactief te communiceren naar alle medewerkers?</t>
  </si>
  <si>
    <t>OECD KPI A 1.6</t>
  </si>
  <si>
    <t>Worden resultaten van audits, inspecties, (etc). gedeeld externe belanghebben in de keten (klanten, contractors, leveranciers, omwonenden, etc.)? 
Opmerking: van toepassing als er mogelijk relevantie is voor/met de betreffende belanghebbende.</t>
  </si>
  <si>
    <t xml:space="preserve">Is er een procedure om feed-back te geven van uitgevoerde risicostudies aan relevante medewerkers, zodat deze worden geinformeerd, kunnen meedenken en feed-back kunnen geven? </t>
  </si>
  <si>
    <t>OECD KPI A 2.1</t>
  </si>
  <si>
    <t>Is er een mechanisme binnen het bedrijf om met externe partijen (omwonenden, aandeelhouders, bevoegd gezag, klanten, leveranciers, contractors, etc.) te communiceren over veiligheidsaangelegenheden?  
Opmerking: dit is dus breder dan sec "informeren over" resultaten van veiligheidsrondes, inspecties, audits, incidenten: het gaat in deze vraag over interactie met stakeholders om samenwerking in de keten te verbeteren, communicatie over veiligheid, opleiding en training, etc.</t>
  </si>
  <si>
    <t>Zijn er -in de afgelopen drie jaar- binnen het bedrijf trainingen en opleidingen ontwikkeld die leidend zijn binnen de branche?</t>
  </si>
  <si>
    <t xml:space="preserve">Worden sceptici gewaardeerd door de managers van het bedrijf?
</t>
  </si>
  <si>
    <t>Zijn corrigerende maatregelen (van bijv. contractoraudits) opgenomen in het contract met de aannemer?</t>
  </si>
  <si>
    <t>Worden gedragsobservaties uitgevoerd door hiervoor getrainde personen?
Opmerking: het doel van de gedragsobservaties is het analyseren waarom personen mogelijk afwijken van de werkvergunning of werkinstructies.</t>
  </si>
  <si>
    <t>Worden auditresulaten structureel geanalyseerd om achterliggende oorzaken en trends te achterhalen? 
En wordt op basis hiervan een verbeterplan opgesteld en uitgevoerd?</t>
  </si>
  <si>
    <t xml:space="preserve">Managers lopen langs onveilige situaties zonder er iets van te zeggen. Veiligheid kost geld. Waar gewerkt wordt, gebeuren nu eenmaal ongelukken. </t>
  </si>
  <si>
    <t>Onveilige situaties en werkwijzen worden toegestaan omdat het oplossen geld en tijd kost. Na een ongeval let het management meer op veiligheid, maar na een tijdje verslapt de aandacht hiervoor weer.</t>
  </si>
  <si>
    <t>Kies de best passende stelling (max. één stelling aanvinken)</t>
  </si>
  <si>
    <t>Wachtchefs zijn goed benaderbaar en voelen zich verantwoordelijk voor het veilig werken van hun teams. Ze praten bijzondere werkzaamheden of projecten goed door met uitvoerenden.</t>
  </si>
  <si>
    <t>Met de wachtchef wordt de operationeel leidinggevende van een bedrijf genoemd. Andere gebruikte benamingen zijn onder andere Shift Supervisor, ploegchef, productieleider.</t>
  </si>
  <si>
    <t>Iedereen beseft dat veilig werken belangrijk is voor de hele organisatie. Medewerkers weten wat ze moeten zeggen over veiligheid, maar handelen hier niet altijd naar.</t>
  </si>
  <si>
    <t xml:space="preserve">Het management praat minder en luistert goed. Het personeel is leidend in het bespreekbaar maken van veiligheid.  </t>
  </si>
  <si>
    <t xml:space="preserve">Bij het belonen of straffen op basis van veiligheid wordt vooral gekeken naar incidenten die hebben plaatsgevonden. Het is hierbij niet heel erg van belang of men iets aan dit incident heeft kunnen doen. </t>
  </si>
  <si>
    <t>Het bedrijf probeert goede veiligheidsprestaties te belonen. Dit kunnen schouderklopjes of aanmoedigingen zijn maar het kan ook een beloning zijn in geld of een trofee.</t>
  </si>
  <si>
    <t>Incidenten worden gezien als een kwestie van ‘pech’ hebben. Het management denkt dat de problemen worden veroorzaakt door de werkvloer. Het management wil graag af van  medewerkers die vaak met incidenten te maken hebben.</t>
  </si>
  <si>
    <t>Oorzaken van incidenten worden in het hele veiligheidssysteem, inclusief de processen, procedures en veiligheidscultuur gezocht. Het management bedenkt wat de organisatie moet doen om vergelijkbare ongevallen te voorkomen.</t>
  </si>
  <si>
    <t>Oorzaken van incidenten worden in het hele veiligheidssysteem, inclusief de processen, procedures en veiligheidscultuur gezocht. Het management kijkt nu echter heel kritisch naar zichzelf; wat hadden zij kunnen doen om het ongeval te voorkomen.</t>
  </si>
  <si>
    <t>Het beperken van uitgaven is belangrijk, maar er wordt wel geld uitgegeven om te voldoen aan de wettelijke verplichtingen rondom veiligheid. Het voortbestaan van het bedrijf is de eerste prioriteit. Als een medewerker werkzaamheden stil legt vanwege een onveilige situatie, is de kans groot dat hij hierop wordt afgerekend.</t>
  </si>
  <si>
    <t>Risico's zijn goed in beeld en men merkt (ook buiten) dat men steeds probeert actief de veiligheid te verbeteren. Dit gebeurt door zowel te verbeteren op het gebied van de veiligheidscultuur, het management systeem en de technische installaties.</t>
  </si>
  <si>
    <t>De risico's zijn goed in beeld en worden goed beheerst. De organisatie vindt informatie/signalen/input van medewerkers belangrijk. Hun opmerkingen, ook al lijken het details, worden serieus beoordeeld en opgepakt. Vanuit de werkvloer worden verbeterprogramma's gestart om de risico's verder te verminderen. Het bedrijf geeft deze programma's de middelen (tijd en geld) om ze uit te laten voeren.</t>
  </si>
  <si>
    <t>Na een incident, wordt wat extra geld beschikbaar gesteld voor specifieke trainingen. De wettelijk verplichte en standaard opleidingen en trainingen worden gevolgd.</t>
  </si>
  <si>
    <t xml:space="preserve">Voor elke functie is vastgelegd welke standaardtraining vereist is. De benodigde trainingen worden vastgesteld maar door leidinggevende, HRM of de HSE-afdeling. Er is weinig inbreng vanuit de medewerker. Kennis opgedaan bij cursussen wordt getoetst en soms gedeeld. </t>
  </si>
  <si>
    <t>Ontwikkelen van vaardigheden en opdoen van kennis blijft continu van belang. Binnen het bedrijf zijn sociale vaardigheden (bijv. goed omgaan en samenwerken met collega's) even belangrijk  als technische kennis.</t>
  </si>
  <si>
    <t>In sommige kleine bedrijven kan de veiligheidsafdeling uit één persoon bestaan. In dit geval kan deze persoon als de "afdeling" worden gezien.</t>
  </si>
  <si>
    <t>De veiligheidsafdeling heeft weinig invloed en wordt gezien als verlengstuk van het management. De afdeling heeft geen goede naam en wordt gezien als 'politie'. Het gaan werken in deze afdeling wordt niet gezien als promotie. Na ongevallen zie je de veiligheidsafdeling veel en zijn ze druk met verbeteringen.</t>
  </si>
  <si>
    <t>De veiligheidsafdeling heeft wat aanzien. De veiligheidsafdeling wordt gezien als een onafhankelijke afdeling, die kan adviseren zonder veel operationele of financiële druk. Deze afdeling is vooral bezig met papierwerk zoals het opstellen van procedures en het uitvoeren van audits. De veiligheidsafdeling komt hierdoor weinig op de werkvloer.</t>
  </si>
  <si>
    <t>Binnen het bedrijf is er al heel veel kennis over veiligheid. De veiligheidsafdeling stuurt op hoofdlijnen en heeft vooral specialistische kennis. Voorstellen om de veiligheid te verbeteren worden overal in het bedrijf gedaan.</t>
  </si>
  <si>
    <t xml:space="preserve">Oplossingen voor veiligheidsproblemen worden samen met de aannemers gezocht. Er zijn programma's waarbij opdrachtgever en aannemer van elkaar leren. </t>
  </si>
  <si>
    <t>Veilig werken wordt niet als belangrijk gezien en helemaal aan de medewerker overgelaten. Er wordt geen toezicht gehouden en er worden geen veiligheidsrondes gemaakt.</t>
  </si>
  <si>
    <t>Op de werkvoer spreekt iedereen elkaar aan en dat accepteert men van elkaar. Men is continu alert op mogelijkheden tot verbetering.</t>
  </si>
  <si>
    <t>De invloed van wijzigingen op de veiligheid wordt vaak pas vlak voor het uitvoeren van de wijzigingen bepaald. Het proces waarbij naar de gevolgen van wijzigingen wordt gekeken, wordt vaak niet gevolgd.</t>
  </si>
  <si>
    <t>Er wordt geprobeerd het proces waarbij de gevolgen van wijzigingen worden beoordeeld, goed te volgen. Door het vele papierwerk lukt het vaak niet om wijzigingen op een goede manier af te ronden.</t>
  </si>
  <si>
    <t>De gevolgen van wijzigingen worden bepaald en acties vastgesteld. Dit proces verloopt soepel en effectief. Wijzigingen worden pas doorgevoerd als het proces is gesloten.</t>
  </si>
  <si>
    <t>De gevolgen van wijzigingen worden onbewust al vastgesteld. Bij wijzigingen worden automatisch al de gevolgen beoordeeld en acties ondernomen.</t>
  </si>
  <si>
    <t>Er is geen duidelijke onderhoudsstrategie. Incidenten zijn een belangrijke aanleiding voor onderhoud. De aandacht voor onderhoud neemt na een incident snel weer snel.</t>
  </si>
  <si>
    <t>Er wordt systematisch onderhoud uitgevoerd, zowel preventief als bij storingen. Incidenten, storingen en meldingen leiden nog niet tot het structureel aanpassen van het inspectie- en onderhoudsprogramma. Hiervoor is ook weinig tijd, geld en mankracht.</t>
  </si>
  <si>
    <t>Storingen en correctief onderhoud worden gebruikt om het preventieve inspectie- en onderhoudsprogramma te verbeteren.</t>
  </si>
  <si>
    <t>Het doel van veiligheidsprocedures is herhaling van individuele incidenten te voorkomen. Ze worden vaak geschreven als reactie op ongevallen. Er is weinig of geen samenhang met andere procedures. De medewerkers kennen veel procedures niet.</t>
  </si>
  <si>
    <t>Er zijn veel veiligheidsprocedures en -instructies. Medewerkers begrijpen dat procedures belangrijk zijn voor hun veiligheid maar vinden dat de procedures vooral de theorie beschrijven. In de praktijk werkt het vaak anders.</t>
  </si>
  <si>
    <t>De kennis van medewerkers is heel belangrijk bij het opstellen en gebruiken van veiligheidsprocedures. De procedures worden daarom door hun opgesteld en / of beoordeeld. De medewerkers begrijpen hierdoor goed dat de procedures belangrijk zijn en vinden dat ze in de praktijk goed werken.</t>
  </si>
  <si>
    <t>Medewerkers herkennen de situaties waar ze van regels kunnen afwijken. Afwijken gebeurt bewust en gecontroleerd. Afwijkingen van veiligheidsprocedures worden besproken en dit leidt tot een continue verbetering van de effectiviteit en uitvoerbaarheid van de procedures.</t>
  </si>
  <si>
    <t>Van de meeste incidenten wordt wel een verslag gemaakt. De grotere incidenten kunnen leiden tot leerpunten maar vaak worden deze niet of deels uitgevoerd. De incidentenrapportages worden niet of heel beperkt gecommuniceerd.</t>
  </si>
  <si>
    <t>Naast incidenten en near misses worden ook onveilige handelingen en onveilige situaties  gerapporteerd. Er is voldoende tijd, geld en beschikbare middelen om de verbeteracties op te stellen en uit te voeren. De incidenten en de verbeteracties worden breed gecommuniceerd.</t>
  </si>
  <si>
    <t>Niet alleen incidenten, near misses, onveilige handelingen / situaties worden gerapporteerd maar er is ook veel aandacht voor kleine (overklaarbare) afwijkingen, (weak signals) die misschien tot een incident kunnen leiden. Op de werkvloer zelf worden al veel acties bedacht en uitgevoerd.</t>
  </si>
  <si>
    <t>1.F.3 Veiligheidsoverleggen</t>
  </si>
  <si>
    <t>Bij veiligheidsoverleggen is veel interactie. Het doel is van elkaar leren. Onderwerpen worden vaak door de medewerkers zelf bepaald. Overleggen worden gebruikt om problemen te identificeren en er wordt gezamenlijk naar oplossingen en alternatieven gekeken.</t>
  </si>
  <si>
    <t>Bij elk overleg is veiligheid een integraal onderdeel. Overleggen kunnen door elke medewerker worden georganiseerd en verlopen in een ontspannen sfeer. De medewerkers staan centraal en het management / leidingevende heeft een begeleidende rol waarbij ze vooral luisteren.</t>
  </si>
  <si>
    <t>Er worden veel audits gehouden. Er wordt van gezegd dat men open en eerlijk moet zijn maar iedereen probeert toch om met zo min mogelijk bevindingen de audits af te sluiten. Men beseft dat de audits nodig zijn voor de verbetering van de veiligheid maar men vindt het veel papierwerk. De verbeteringen door de audits worden nog niet duidelijk ervaren.</t>
  </si>
  <si>
    <r>
      <t xml:space="preserve">Heeft het bedrijf in het afgelopen jaar </t>
    </r>
    <r>
      <rPr>
        <u/>
        <sz val="9"/>
        <rFont val="Arial"/>
        <family val="2"/>
      </rPr>
      <t>geen</t>
    </r>
    <r>
      <rPr>
        <sz val="9"/>
        <rFont val="Arial"/>
        <family val="2"/>
      </rPr>
      <t xml:space="preserve"> overtredingen gehad, die tot een dwangsom of stillegging hebben geleid? 
Opmerking: Ja invullen als er geen overtredingen zijn geconstateerd.</t>
    </r>
  </si>
  <si>
    <t>Neemt het bedrijf structureel deel aan organisaties/commissies die nieuwe wet- en regelgeving vaststellen (bijv. PGS-richtlijnen, NEN-normen, BRL's, etc.)?
Opmerking: aantoonbaar maken dat het bedrijf dit structureel faciliteert (b.v. in tijd, €) en dat dit daadwerkelijk wordt gedaan.</t>
  </si>
  <si>
    <t>Zijn binnen het bedrijf (in het afgelopen jaar) richtlijnen ontwikkeld die zijn overgenomen (en toegepast) bij andere bedrijven in dezelfde branche?</t>
  </si>
  <si>
    <t>Zijn de doelstellingen interactief gecommuniceerd binnen het bedrijf?
Opmerking: het bedrijf moet kunnen aantonen dat: 
- de doelstellingen bekend én begrepen zijn door medewerkers
- er een mechnisme is om feed-back van medewerkers te ontvangen en voor het verwerken van deze feed-back</t>
  </si>
  <si>
    <t>Worden medewerkers structureel beoordeeld op hun bijdrage aan de HSE-doelstellingen? 
Opmerking: 
- het gaat niet over de KPI's van het bedrijf, maar over de persoonlijke bijdrage die de medewerker heeft geleverd aan het verbeteren van de veiligheid
- bijvoorbeeld de procedure van jaarlijkse persoonlijke beoordeling, of een mechanisme van informeel belonen (complimenteren, "schouderklopje")</t>
  </si>
  <si>
    <t>Is in het (veiligheids)management systeem een referentie (bijv. d.m.v. een cross reference tabel) opgenomen naar alle VBS-elementen?
Opmerking: vaak is dit opgenomen in het PBZO-document.</t>
  </si>
  <si>
    <t>Zijn onderstaande data beschikbaar vanuit het management systeem:
- overzicht van incidenten;
- resultaten van risicostudies;
- overzicht van opleidings- en trainingseisen;
- kalibratie, inspectie en onderhoudsgegevens van installaties en machines;
- actie-items en actie-eigenaren;
- resultaten van audits;
- conclusies uit de management review.</t>
  </si>
  <si>
    <t>Is er een proces geïmplementeerd waarbij nieuwe / aangepaste procedures intern interactief worden gecommuniceerd?
Opmerking: het bedrijf moet kunnen aantonen: 
- dat de nieuwe procedures bekend zijn bij de medewerkers én dat deze zijn begrepen
- dat er een mechnisme is om feed-back van medewerkers te ontvangen en voor het verwerken van deze feed-back
- een praktijkvoorbeeld in het laatste jaar (of d.m.v. een praktijktoets)</t>
  </si>
  <si>
    <t xml:space="preserve">Is er een mechanisme om er voor te zorgen dat procedures altijd realistisch en actueel zijn?
Opmerking: dit kan door bijvoorbeeld periodiek de procedures te beoordelen in een team waarbij bovenstaande aspecten worden besproken.
  </t>
  </si>
  <si>
    <t xml:space="preserve">Worden de procedures uit het (veiligheids)managementsysteem structureel beoordeeld op effectiviteit en aangepast door middel van:
- uitvoeren van een periodieke beoordeling (minimaal 1x per jaar), én
- meteen na het aanpassen van de procedure.
Opmerkingen: 
- dit is anders of ze onderdeel zijn van een auditproces. Bij een audit wordt getoetst of de procedure goed gevolgd wordt. Bij de beoordeling op de effectiviteit worden gekeken of met de procedure het doel wordt bereikt waarvoor hij bedoeld is.
- voorbeeld t.a.v. werkvergunningprocedure:
   - audit: wordt de werkvergunningprocedure goed gevolgd;
   - beoordeling op effectiviteit: welke stappen van de procedure dragen voldoende / onvoldoende bij tot de veiligheid.
</t>
  </si>
  <si>
    <t>Zijn de medewerkers bekend met hun eigen functie-omschrijving, taken, verantwoordelijkheden en bevoegdheden?</t>
  </si>
  <si>
    <t>Worden de functieomschrijvingen (taken, bevoegdheden en verantwoordelijkheden) periodiek beoordeeld op actualiteit en effectiviteit?
Opmerking: ervaringen zoals nieuwe wetgeving, incidenten en audits kunnen aanleiding zijn om de taken, verantwoordelijkheden en bevoegdheden te wijzigen.</t>
  </si>
  <si>
    <t>Worden (gewijzigde) functieomschrijvingen periodiek besproken met de medewerkers?</t>
  </si>
  <si>
    <t>Zijn taken, bevoegdheden en verantwoordelijkheden bewust beschreven op basis van algemene vaardigheden en capaciteiten (i.p.v. hierarchie), zodat medewerkers flexibel kunnen inspelen op onverwachte situaties?
Opmerking: medewerkers (ook op de werkvloer) hebben veel flexibiliteit om juist te handelen bij onverwachte situaties. Hierbij moeten zij niet beperkt worden door een hele specifieke functie-omschrijving.</t>
  </si>
  <si>
    <t>Zijn de verantwoordelijkheden ten aanzien van besluitvorming t.a.v. risico's meer gericht op kennis van een persoon / functie dan in plaats van de hierarchische positie  binnen het bedrijf van deze persoon / functie?
Opmerking:
- Besluitvorming wordt gedelegeerd naar experts zodra er zich problemen voordoen. 
- Als er zich onverwachte problemen voor doen, laat het bedrijf de teugels -waar de beslissingshiërarchie betreft- vieren, zodat de besluitvorming met de problemen kan meebewegen. 
- Het resultaat is dat hiërarchie ondergeschikt is aan expertise, wat de kans vergroot dat nieuwe mogelijkheden gebruikt worden om nieuwe problemen op te lossen, en dat er snel aandacht wordt besteed aan opkomende problemen, voordat ze explosief uit de hand lopen.</t>
  </si>
  <si>
    <r>
      <t xml:space="preserve">Zijn er </t>
    </r>
    <r>
      <rPr>
        <u/>
        <sz val="9"/>
        <rFont val="Arial"/>
        <family val="2"/>
      </rPr>
      <t>bijzondere</t>
    </r>
    <r>
      <rPr>
        <sz val="9"/>
        <rFont val="Arial"/>
        <family val="2"/>
      </rPr>
      <t xml:space="preserve"> programma's voor verdere persoonlijke ontwikkeling van medewerkers om groei (in de breedste zin van het woord) van medewerkers te stimuleren en te motiveren?
Voorbeeld: Management Development Programma, jobrotatie.  </t>
    </r>
  </si>
  <si>
    <t>Zijn er -in het afgelopen jaar- vanuit de werkvloer trainingen bedacht (inhoud en vorm) en binnen het bedrijf uitgevoerd?</t>
  </si>
  <si>
    <t>Communiceert het bedrijf naar haar werknemers en aannemers over de belangrijkste veiligheidsrisico's van het bedrijf?
Opmerking: dit kan bijvoorbeeld plaatsvinden in een veiligheidsinductie of -instructie.</t>
  </si>
  <si>
    <t xml:space="preserve">Worden overleggen en afspraken uitgevoerd zoals deze zijn afgesproken?
</t>
  </si>
  <si>
    <t>Worden werknemers structureel en actief gestimuleerd om afwijkende meningen te hebben?</t>
  </si>
  <si>
    <t>Zijn Veiligheid- en Gezondheidsdocumenten opgesteld voor  in uitvoering zijnde / uitgevoerde grote projecten?
Opmerkingen:
-  Onder een groot project wordt verstaan:
   - projecten met een geschatte duur van meer dan 500 mandagen, of
   - projecten met een geschatte duur van meer dan 30 werkdagen, waar op enig moment meer dan 20 werknemers tegelijk werken.
Globaal gesteld geldt de verplichting voor projecten met een aanneemsom vanaf € 340.335,–. 
- Indien de afgelopen drie jaar geen project is uitgevoerd dat aan bovenstaande criteria voldoet dan "N.v.t.:  invullen.</t>
  </si>
  <si>
    <t>Wordt bij de risicostudie van de contractorwerkzaamheden onderstaande beoordeeld en gedeeld:
- de risico's van de werkzaamheden;
- de risico's van de omgeving (bijv. mogelijke bodemverontreiniging, explosieve atmosfeer, blootstelling gevaarlijke stoffen, etc.)?
Opmerking: deze informatie moet structureel worden gedeeld en besproken met zowel de opdrachtgever en met de medewerkers van de contractor.</t>
  </si>
  <si>
    <t>Hebben de vaste aannemers eenvoudig toegang tot het veiligheidsmanagementsysteem (zoals procedures, werkinstructies) van de opdrachtgever?
Opmerking: met eenvoudig toegang wordt hier bedoeld, toegang via bijvoorbeeld intranet. Indien de toegang tot deze documenten plaatsvindt via hardcopy documenten in ruimten van de opdrachtgever dan moet bij deze vraag "Nee" ingevuld worden.</t>
  </si>
  <si>
    <t>Worden geleerde lessen over incidenten structureel met aannemers gedeeld (bijvoorbeeld met flyers over het incident, de oorzaken en maatregelen)?</t>
  </si>
  <si>
    <t>Is -in de afgelopen drie jaar- het veiligheidsniveau van de aannemers vergeleken met het eigen veiligheidsniveau, en is op basis hiervan een verbeterplan opgesteld (specifiek per aannemer)?</t>
  </si>
  <si>
    <t>Maken de vaste aannemers structureel deel uit van het opleidings- en ontwikkelplan van het bedrijf?
Opmerking: hiermee wordt bedoeld dat ze bijvoorbeeld meedraaien in opleidingen ten aanzien van explosieveiligheid, veiligheidsbewustzijn, etc.</t>
  </si>
  <si>
    <t>Is geidentificeerd wie de "belanghebbenden" zijn van een bedrijf?
Opmerking: dit kan bijvoorbeeld worden aangetoond m.b.v. een overzicht met (o.a.) de namen en adressen van alle belanghebbenden.</t>
  </si>
  <si>
    <t>Is er een systeem om vragen, opmerkingen en klachten van externe belanghebbenden te behandelen?</t>
  </si>
  <si>
    <t xml:space="preserve">Wordt de effectiviteit van de dialoog met belanghebbenden getoetst en worden aan de hand hiervan verbeterpunten geimplementeerd?
Opmerking: hierbij gaat het ook om een mechanisme om te verifiëren of informatie van stakeholders daadwerkelijk is ontvangen (b.v. registratiesysteem) en goed is begrepen (eventuele dialoog). </t>
  </si>
  <si>
    <r>
      <t xml:space="preserve">Worden resultaten van incidenten gedeeld met </t>
    </r>
    <r>
      <rPr>
        <u/>
        <sz val="9"/>
        <rFont val="Arial"/>
        <family val="2"/>
      </rPr>
      <t>directe</t>
    </r>
    <r>
      <rPr>
        <sz val="9"/>
        <rFont val="Arial"/>
        <family val="2"/>
      </rPr>
      <t xml:space="preserve"> belanghebbenden?
Opmerking: naast het versturen van b.v. incidentrapporten naar het bevoegd gezag, gaat het hierbij om het delen van geleerde lessen met klanten of leverancier met een direct belang, bijvoorbeeld als het gaat om gevaren m.b.t. specificaties, fysische of chemische eigenschappen, of productkwaliteit van een (gevaarlijke) stof.</t>
    </r>
  </si>
  <si>
    <t>Zijn voor alle relevante procesinstallaties de procesrisico's vastgesteld?
Opmerking: dit kan door middel van verschillende studies zoals HAZOP's, what-if-studies, PGS gap-analyses etc.</t>
  </si>
  <si>
    <t>Is bekend welke risicostudies o.g.v. veiligheid wettelijk verplicht zijn, en zijn deze daadwerkelijk uitgevoerd?
Opmerking: denk aan arbeidsveiligheid (RI&amp;E, Arbowet), procesveiligheid, (ARIE, Arbowet), externe veiligheid (BRZO), explosieveiligheid (ExplosieVeiligheidsDocument).</t>
  </si>
  <si>
    <t>Zijn er -in de afgelopen drie jaar- voor de sector nieuwe/innovatieve technieken en/of werkvormen gebruikt om de gevaren te identificeren en evalueren?</t>
  </si>
  <si>
    <t>Wordt de procedure ten aanzien van werkbeheersing aantoonbaar geactualiseerd op basis van ervaringen, nieuwe inzichten, etc.?
Opmerking: actualisatie betekent:
- "periodiek": minimaal eens per 3 jaar, én
- meteen nadat een verbeterpunt is geconstateerd wordt de procedure verbeterd</t>
  </si>
  <si>
    <t>Is het managementsysteem gecertificeerd conform PAS 55 of ISO 55001?
Opmerking: indien het systeem niet is gecertificeerd maar er een audit (door een onafhankelijke, externe en gekwalificeerde partij) is uitgevoerd waaruit blijkt dat er geen tekortkomingen zijn, kan er ook met "Ja" worden beantwoord.</t>
  </si>
  <si>
    <t>Is er een procedure om te controleren of de installaties worden onderhouden en geinspecteerd conform verleden (ontwerpspecificaties), heden (instructies in handboeken, etc) en toekomst (anticiperen op mogelijke gevaren)? 
Opmerking: de procedure gaat dus verder dan de dagelijkse gang van zaken (geplande stops of shut-downs), en moet ook bevatten
- het periodiek toetsen aan de oorspronkelijke ontwerpspecificaties
- het reageren op nieuwe inzichten  op gebied van onderhoud en inspectie (b.v. faal- en degradatiemechanismen)
- het omgaan en waarderen van "zwakke signalen" (precursors)
- verantwoording (filosofie, beleid) voor de middel- en lange termijn (5 jaar+, de rest van de levensduur van de installatie).</t>
  </si>
  <si>
    <t>Zijn - in het afgelopen 3 jaar- voor de sector innovatieve technieken of - methodes toegepast voor inspectie- en onderhoud, en hebben deze tot een hogere integriteit van de installatie geleid?</t>
  </si>
  <si>
    <t>Neemt het bedrijf structureel deel in commissies die op branche, nationaal of internationaal  niveau nieuwe standaarden en methodieken voor onderhoud en inspecties vaststellen?</t>
  </si>
  <si>
    <t>Is, voor de veiligheid, belangrijkste installaties een risk based inspection (RBI) of vergelijkbaar programma geïmplementeerd?
Opmerking:
- Hiermee wordt bedoeld dat een inspectieprogramma is vastgesteld op basis van de daadwerkelijke staat van een installatie (bijv. wanddikte leiding), de degradatiemechanismen (bijv. corrosiesnelheid) en afkeurcriteria.</t>
  </si>
  <si>
    <t>Wordt bij eerste inbedrijfsstelling of belangrijke wijzigingen, uitbreidingen of verbouwingen de installatie beoordeeld door een deskundig persoon (explosieveiligheid, elektrische veiligheid, procesveiligheid)?</t>
  </si>
  <si>
    <t>Is het MoC proces afgerond, vóórdat de wijziging in de praktijk wordt uitgevoerd?
Opmerking: de volgende MoC processtappen zijn afgerond vóórdat de wijziging daadwerkelijk wordt uitgevoerd:
- goedkeuring van de wijziging (door geautoriseerde persoon) 
- risicobeoordeling
- vaststellen taken, bevoegdheden
- vaststelling (goedkeuring) van uitvoerings- of stappenplan (door geautoriseerde persoon) 
- acties die op basis van het uitvoerings-  of stappenplan gereed dienden te zijn voordat de wijziging uitgevoerd zou worden.</t>
  </si>
  <si>
    <t>Is in de procedure vastgelegd bij welke wijzigingen veiligheidsstudies moeten worden uitgevoerd?</t>
  </si>
  <si>
    <t>NIM, element E,
OECD KPI's A 2.4</t>
  </si>
  <si>
    <t xml:space="preserve">Worden bij oefeningen structureel social media ingeschakeld?
Opmerkingen:
- bij een groot incident blijkt dat veel informatie wordt verkregen d.m.v. social media van omwonenden, medewerkers omliggende bedrijven, etc.
- het is mogelijk dat het bedrijf door de informatie op social media op het verkeerde been wordt gezet of er informatie wordt verspreid die waardevol of juist schade kan veroorzaken. </t>
  </si>
  <si>
    <t xml:space="preserve">Kan worden aangetoond dat incidenten uit het afgelopen jaar met de juiste methode is onderzocht?
Opmerking: als blijkt dat een incident niét met de juiste methode is onderzocht, dan kan deze vraag alleen met "Ja" worden beantwoord als na die constatering het onderzoek alsnog met een goede methode is uitgevoerd. </t>
  </si>
  <si>
    <t>Worden de resultaten van incidentonderzoek structureel gecommuniceerd binnen de organisatie?</t>
  </si>
  <si>
    <t>Vindt -tenminste jaarlijks- een trendanalyse plaats naar de directe en indirecte oorzaken van incidenten? 
Opmerking: het antwoord is "Ja", mits:
- de resultaten van dergelijke analyses bij de verantwoordelijke personen binnen het bedrijf bekend zijn
- als op basis van dergelijke analyses een actieplan is opgesteld, wat (conform planning) wordt uitgevoerd</t>
  </si>
  <si>
    <r>
      <t xml:space="preserve">Wordt onderzocht of incidenten </t>
    </r>
    <r>
      <rPr>
        <u/>
        <sz val="9"/>
        <rFont val="Arial"/>
        <family val="2"/>
      </rPr>
      <t>buiten de eigen sector</t>
    </r>
    <r>
      <rPr>
        <sz val="9"/>
        <rFont val="Arial"/>
        <family val="2"/>
      </rPr>
      <t xml:space="preserve"> hebben plaatsgevonden, ook kunnen gebeuren op het eigen bedrijf? 
En wordt op basis van deze beoordeling binnen het bedrijf actie ondernomen (b.v. onderzoek of treffen maatregelen)?
Opmerking: het antwoord is "Ja" mits:
- beide bovenstaande vragen met "Ja" zijn beantwoord.
- een voorbeeld kan worden getoond uit de laatste drie jaar.</t>
    </r>
  </si>
  <si>
    <t>Is -in de afgelopen 3 jaar- binnen het bedrijf een incident-onderzoeksmethode ontwikkeld die binnen de sector is overgenomen (bv als Best Practice)?</t>
  </si>
  <si>
    <t>Is in de afgelopen 3 jaar de kwaliteit van de uitgevoerde incidentonderzoeken geëvalueerd?</t>
  </si>
  <si>
    <t>Vergelijkt het bedrijf structureel de eigen veiligheidsprestaties met die van andere bedrijven in de sector en is op basis hiervan een actieplan opgesteld en geïmplementeerd?</t>
  </si>
  <si>
    <t>Worden er audits gehouden op het Veiligheids Management Systeem (VMS) van het bedrijf?</t>
  </si>
  <si>
    <t xml:space="preserve">Zijn de actie-items uit de audits daadwerkelijk uitgevoerd, dus conform de planning?
</t>
  </si>
  <si>
    <t>Zijn alle acties uit de directiebeoordeling opgevolgd (conform planning)?
Opmerking: neem een steekproef van een recente directiebeoordeling.</t>
  </si>
  <si>
    <t>Heeft de meest recente directiebeoordeling geleid tot aanpassing van doelstellingen, prestaties, processen of het veiligheidsbeleid?
Opmerking: 
- toets of de directiebeoordeling heeft geleid tot enige aanpassing cq verbetering (b.v. beleid, doel of proces)
- het antwoord is ook "Ja" als valide is gemotiveerd en verantwoord dat géén aanpassingen nodig werden geacht.</t>
  </si>
  <si>
    <t>Worden belanghebbenden of mensen op operationeel niveau structureel uitgenodigd om input te geven aan de directiebeoordeling?
Opmerkingen: 
1) Dit kan bijvoorbeeld zijn door ze uit te nodigen voor de vergadering of een apart gesprek met ze te hebben waarbij zij aangeven op welke wijze de veiligheid dient te worden bijgestuurd.
2) Input enkel vanuit de OR is hierbij onvoldoende.</t>
  </si>
  <si>
    <t>Is het bedrijf op de hoogte van "Best Practices" (BP) en/of Best Beschikbare Technieken (BBT)?
Wordt aan deze Best Practices en/of Best Beschikbare Technieken voldaan?
Opmerking:
- Het antwoord is "Ja" als bekend is welke BP's en BBT relevant zijn én als aan relevante artikelen wordt voldaan.
- Ook als gelijkwaardigheid kan worden aangetoond kan deze vraag met "Ja "worden beantwoord.
- Voorbeeld: een installatie is gebouwd conform een destijds geldende norm (bijv. API-code of CPR richtlijn), en het wordt aangetoond dat de installatie inmiddels voldoet aan de nieuwste norm (bijv. laatste versie API code of PGS richtlijn).</t>
  </si>
  <si>
    <t>Is bekend aan welke wetten, normen, richtlijnen en vergunningvoorschriften de slangen moeten voldoen?
Opmerking: 
Het gaat om slangen die bij falen een gevaarlijke situatie kunnen opleveren, zoals verstoring van het primaire (productie)proces of het vrijkomen van (gevaarlijke) vloeistoffen. Doorgaans zijn dit slangen die keuringsplichtig zijn, voor speciale doeleinden worden gebruikt (b.v speciale koppelingen) en waarin een hoge druk kan heersen.</t>
  </si>
  <si>
    <t>Guideline for coupling used for loading / unloading of chemicals, BACD</t>
  </si>
  <si>
    <t>Is er een systeem waarbij het voor de gebruiker duidelijk is dat de slang geïnspecteerd is?
Opmerking: dit kan bijvoorbeeld door markering of "taggen".</t>
  </si>
  <si>
    <t>Is duidelijk aangegeven voor welke installaties / producten de slangen geschikt zijn?
Opmerking: dit kan bijvoorbeeld door markering of "taggen".</t>
  </si>
  <si>
    <t>Zijn er voorzieningen getroffen waarbij voorkomen wordt dat een verkeerde type slang wordt aangesloten op de installatie, waardoor een gevaarlijke stituatie kan ontstaan?
Opmerking: dit kan bijvoorbeeld een unieke koppeling zijn tussen een slang en de installatie.</t>
  </si>
  <si>
    <t>Indien slangen van transporteurs worden toegepast, is het reinigingsattest van de slang aanwezig?</t>
  </si>
  <si>
    <t>Is er een systeem geïmplementeerd waarbij, bij het gebruik van slangen van transporteurs, een bepaald percentage het keuringscertificaat van de slangen wordt gecontroleerd?</t>
  </si>
  <si>
    <t xml:space="preserve">Is bekend aan welke wetten, normen, richtlijnen en vergunningen de installatie in drumming en blending moeten voldoen?
Opmerking: 
Het gaat om de regels voor het ontwerpen, bouwen, in stand houden en in werking hebben van installaties voor processen van gevaarlijke vloeistoffen, waarmee een aanvaardbaar beschermingsniveau voor mens en milieu wordt gerealiseerd, zoals CE-markering en Stoffenmanager. </t>
  </si>
  <si>
    <t>Is er een spoelprogramma dat is afgestemd op de gevaarlijke stoffen die worden toegepast?</t>
  </si>
  <si>
    <t>Zijn heftrucks in de drumming en blending zone verboden of is doelmatige aanrijdbeveiliging aanwezig?</t>
  </si>
  <si>
    <t>Zijn de nood- en oogdouches aanwezig en werken deze ook?
Opmerking: op basis van de risicozinnen van de gevaarlijke stoffen en de taken kan worden bepaald of oog- en nooddouches aanwezig moeten zijn.</t>
  </si>
  <si>
    <t>Zijn door het bedrijf studies uitgevoerd, waarin alle gevaren m.b.t. drumming en blending zijn geinventariseerd en geëvalueerd? 
Opmerking: In ieder geval moeten de studies alle volgende aspecten bevatten
1) Beoordeling van vrijkomen van gevaarlijke stoffen als gevolg van faalmechanismen (zie PGS 6): corrosie, hoge/lage druk, hoge/lage temperatuur, statische elektriciteit, fysieke belasting, impact, etc.
2) Beoordeling van procesveiligheid (bijvoorbeeld een HAZOP studie), en in ieder geval:
3) Beoordeling van arbeidsveiligheid:
- blootstelling aan gevaarlijke stoffen;
- struikel- en uitglijdgevaar;
- fysieke belasting (tillen, duwen, trekken);
- blootstelling aan extreme temperaturen;
- machineveiligheid (o.a. draaiende delen).</t>
  </si>
  <si>
    <t>Is het proces zodanig ingericht dat het drummen en blenden plaatsvindt in een compleet gesloten proces, zodat werknemers niet worden blootgesteld?
Opmerking: denk b.v. aan fysieke scheiding.</t>
  </si>
  <si>
    <t>Kan door middel van berekeningen of metingen worden aangetoond dat de blootstelling van medewerkers aan gevaarlijke stoffen niet de wettelijke of bedrijfsgrenswaarde overschrijdt?
Opmerkingen: berekeningen kunnen bijvoorbeeld zijn gemaakt met Stoffenmanager of de Advanced Reach Tool.</t>
  </si>
  <si>
    <t>Arbobesluit hoofdstuk 4</t>
  </si>
  <si>
    <t>Is bekend welke veiligheidsvoorzieningen aanwezig moeten zijn volgens de wet, besluit, norm en vergunning?
Opmerking: 
Denk b.v. aan voorschiften in PGS 15, vergunning, ISO normen (voor inspectie/onderhoud magazijnstellingen). 
Voorbeelden: branddetectie en/of -meldinstallatie, brandblussysteem, Rook Warmte Afvoer, automatisch sluitende deuren, niveau/vloeistofdetectie, aanrijdbeveiligingen magazijnstellingen, watersloten in riolen.</t>
  </si>
  <si>
    <t>Zijn door het bedrijf studies uitgevoerd? 
Opmerking: de volgende gevaren moeten minimaal zijn geinventariseerd en geëvalueerd:
- mogelijke reacties tussen verschillende gevaarlijke stoffen (zie bijvoorbeeld PGS 15, bijlage D);
- de benodigde opvangcapaciteit van vloeren/blus- en productopvangsystemen;
- de brandwerendheid van gebouwen / afstand tot andere gebouwen;
- gevarenzonering voor gas- en stofontploffingsgevaar als de opslag niet plaatsvindt in UN-verpakking;
Opmerking: de risico's en handelswijze bij een incident dient ook vastgelegd te zijn.</t>
  </si>
  <si>
    <t>Is ten behoeve van het minimaliseren van aanrijdgevaar belijning aangebracht, voorrangsregels en een snelheidsbeperking ingesteld?</t>
  </si>
  <si>
    <t xml:space="preserve">Is geborgd dat niet-EX heftrucks niét door gas- of stofontploffingsgervaar gezoneerd gebied rijden?
</t>
  </si>
  <si>
    <t>Is er in het magazijn sprake van éénrichtingsverkeer en fysieke voetgangerbescherming (bijv. gang blokkering)?</t>
  </si>
  <si>
    <t>Zijn er extra (bovenwettelijke) maatregelen in het magazijn aanwezig, die de veiligheid verder verhogen? 
Opmerking: Denk b.v. aan: 
- Extra ventilatie;
- Extra repressieve voorzieningen voor calamiteiten;
- Een geautomatiseerd systeem om onverenigbare combinaties te identificeren.</t>
  </si>
  <si>
    <t>Is er een zelfsturend systeem, wat verder gaat dan RBI of RBM, voor het nader bestuderen van fouten (of afwijkingen in de normale procesvoering) in de installatie?
Opmerking: het verschil met de niveau 4 vraag is: 
-  het doel is om - naast RBI/RBM- nog meer inzicht te krijgen in faalmechanismen en verder verhogen van de betrouwbaarheid van de installatie.
- het systeem reageert op fouten door te proberen om deze fouten nogmaals te laten gebeuren. 
- Voorbeelden: contra-inspecties, simulatie-programma's, analyseren van zwakke signalen (precursors), voorkómen van simplificatie (b.v. nader onderzoek), of inzetten van onafhankelijke experts bij twijfel, lokatiekeuze van opslag nieuwe/gemodificeerde producten (i.v.m. onverenigbare combinaties) cq voldoen aan eisen t.a.v. brandwerendheids, productopvang, etc.</t>
  </si>
  <si>
    <t>Is bekend aan welke wetten, normen, richtlijnen en vergunningen de tank moet voldoen?
Opmerking: 
1) Gaat om opslag van gevaarlijke stoffen. Dit kunnen aardolieproducten zijn maar ook andere chemicaliën.
2) Het gaat om de regels voor het ontwerpen, bouwen, in stand houden en in werking hebben van tanks voor opslag van gevaarlijke vloeistoffen (anders dan verpakte chemicaliën), waarmee een aanvaardbaar beschermingsniveau voor mens en milieu wordt gerealiseerd.  Denk met name aan PGS 12, 18, 19, 28, 29, 30 en 31 (nog niet vastgesteld).</t>
  </si>
  <si>
    <r>
      <t xml:space="preserve">Kan de functionele werking of betrouwbaaarheid van de </t>
    </r>
    <r>
      <rPr>
        <u/>
        <sz val="9"/>
        <rFont val="Arial"/>
        <family val="2"/>
      </rPr>
      <t xml:space="preserve">overvulbeveiliging worden aangetoond? 
</t>
    </r>
    <r>
      <rPr>
        <sz val="9"/>
        <rFont val="Arial"/>
        <family val="2"/>
      </rPr>
      <t>Opmerking: bijvoorbeeld door ontwerptype van de beveiliging, uitvoeren inspecties of periodiek testen (volgens programma)</t>
    </r>
  </si>
  <si>
    <t>Worden procedures/instructies, technische voorzieningen (incl. veiligheidskritische apparatuur), en inspectie- en onderhoudseisen aantoonbaar aangepast op basis van VGM-kritische meldingen? 
Bij meldingen kan worden gedacht aan, incidenten en veranderingen in wet- en regelgeving, meldingen van leveranciers, inspectie- en/of onderhoudsgegevens, risicostudies, etc.</t>
  </si>
  <si>
    <t>Kan worden aangetoond dat de koppeling geschikt is voor het product?
Opmerking: 
Zie bijvoorbeeld de "Guideline for coupling used for loading / unloading of chemicals", beschikbaar via website van de VHCP".</t>
  </si>
  <si>
    <t>Worden er voor de sector vernieuwde en/of innovatieve technieken gezocht én toegepast om gevaren in het geheel te voorkomen, of om gevaren geheel uit te sluiten?
Opmerking: hierbij moet aangetoond kunnen worden dat het bedrijf actief zoekt naar innovatieve en vernieuwde technieken (buiten het bedrijf en/of sector), een kosten-baten analyse uitvoert, en deze techniek inmiddels (met succes) toepast.</t>
  </si>
  <si>
    <t>Is er continu toezicht op de verlading en kan de verlading direct worden gestopt?</t>
  </si>
  <si>
    <t>Zijn alle wettelijk verplichte noodstops aanwezig?</t>
  </si>
  <si>
    <t xml:space="preserve">Voldoet de overvulalarmering van de walinstallatie aan vigerende eisen volgens de Duitse "Technische Regeln fur brennbare Flussigkeiten" of een alternatieve methode goedgekeurd door het bevoegd gezag. </t>
  </si>
  <si>
    <t xml:space="preserve">Is zeker gesteld dat lekkages gecontroleerd worden opgevangen en op een centraal punt worden verzameld?
Opmerking: bijvoorbeeld steiger/kade op afschot, opstaande rand, opvangsysteem (b.v. vat onder de steiger). </t>
  </si>
  <si>
    <t>Voldoen de vluchtwegen (aantal, afmetingen, etc) aan de voorschriften in de meest recente versie van het ADN, besluiten of lokaal geldende voorschriften?</t>
  </si>
  <si>
    <t>Is aangetoond dat door het activeren van de noodstop de verlading veilig wordt gestopt?
Opmerking: denk bijvoorbeeld aan:
- hierbij dient ten minste het gevaar te wordt beschouwd dat er bij snelafsluitende kleppen drukstoten in leidingen ontstaan (Bernoulli effect)
- werking van isolatie-afsluiters, terugslagkleppen, dry-break koppelingen, etc.</t>
  </si>
  <si>
    <r>
      <t xml:space="preserve">Is het technisch </t>
    </r>
    <r>
      <rPr>
        <u/>
        <sz val="9"/>
        <rFont val="Arial"/>
        <family val="2"/>
      </rPr>
      <t>on</t>
    </r>
    <r>
      <rPr>
        <sz val="9"/>
        <rFont val="Arial"/>
        <family val="2"/>
      </rPr>
      <t>mogelijk dat de belading van een schip kan starten wanneer laadhoeveelheid groter is dan de beschikbare laadcapaciteit (inhoud schip)?
Opmerking: het gaat er hier over dat er een technisch systeem is dat dit vooraf controleert. Het aanwezig zijn van overvulbeveiliging (tijdens het laden) is dus onvoldoende.</t>
    </r>
  </si>
  <si>
    <t>Is er een interlock systeem waardoor het niet mogelijk is om de verlading te starten als de aarding onjuist is aangesloten?
Opmerking: van toepassing bij producten waarbij het risico van statische electriciteit aanwezig is.</t>
  </si>
  <si>
    <t>Zijn van de geselecteerde scheepssteiger/overslagplaats aanwezige afmeerpunten voorzien van trekkrachtbeveiliging/-bewaking? 
Worden de functionaliteit en instelkracht aantoonbaar periodiek getest?
Opmerking: van toepassing indien op dit afmeerpunt verlading plaatsvindt</t>
  </si>
  <si>
    <t>Is er een efficient werkend systeem waarbij een up-to-date schema van de installatie en alle actuele relevante bijbehorende gegevens (o.a. inspectie- en onderhoud) beschikbaar zijn?</t>
  </si>
  <si>
    <t>Heeft er risicobeoordeling plaatsgevonden waarin ten minste onderstaande aspecten zijn zijn beoordeeld:
- gevaren die afkomstig zijn vanuit de omgeving (bijv. explosiegevaar, draaiende delen, extreme temperaturen, rijdende voertuigen);
- gevaren ten gevolge van de werkzaamheden die mogelijk van invloed kunnen zijn op de integriteit van de steiger (bijv. zware belasting t.g.v. opslag van stenen);
- de integriteit van de steiger (stabiliteiit, draagkracht, etc.);
- noodzakelijke werkvergunningen, werkvoorbereiding, uitvoeren TRA en LMRA;
- aanwezigheid van steigerberekeningen.</t>
  </si>
  <si>
    <t>Is er een efficiënt werkend systeem waarbij de installatie en alle actuele relevante bijbehorende gegevens (o.a. inspectie- en onderhoud) beschikbaar zijn?</t>
  </si>
  <si>
    <t>Is het technisch onmogelijk dat een wagon het laadperron oprijdt op het moment dat een andere wagon op het perron verladen wordt?
Opmerking: dit kan bijvoorbeeld door middel van een sleutelsysteem waarbij wissels worden dichtgezet als een wagonverlading plaatsvindt.</t>
  </si>
  <si>
    <t>Zijn er technische en / of organisatorische maatregelen geïmplementeerd waardoor het onmogelijk is:
- dat een tankwagen / wagon geladen wordt met verkeerd product;
- dat een tankwagen / wagon gelost wordt op de verkeerde installatie. 
Opmerking: dit kan door bijvoorbeeld het toepassen van aansluitingen die specifiek zijn voor het te laden / geloste product.</t>
  </si>
  <si>
    <t>Is sprake van éénrichtingsverkeer en hoeft het personeel / chauffeurs / machinisten geen wegen / sporen te kruisen om bij de verlaadinstallatie te komen?</t>
  </si>
  <si>
    <t>Is bij het gebruik van multipurpose leidingen geïnventariseerd welke maatregelen moeten worden genomen bij welke productwisselingen?
Opmerking: Dit kan bijvoorbeeld door een matrix met op de horizontale en verticale as de af te vullen producten, en in de matrix zelf waar er ongewenste product wisselingen zijn en welke beheersmaatregelen noodzakelijk zijn.</t>
  </si>
  <si>
    <t>Goede praktijk, afvullen van vloeibare chemicaliën, VHCP (2014)</t>
  </si>
  <si>
    <t>Er is een effectief systeem van het plannen van werkzaamheden. Mogelijke risico's worden al snel ontdekt zodat men op tijd maatregelen kan nemen. De inbreng / input van uitvoerders bij de planning is essentieel. Regelmatig wordt geëvalueerd of de plannen en risico's nog kloppen.
Er wordt echt gepraat over de risico's door de verschillende partijen in het proces van werkvergunningen (opdrachtgever, uitvoerenden, operations, TD, etc.). Men loopt mee naar de werkplek waar de werkvergunning nogmaals wordt besproken en voor de laatste keer wordt gecontroleerd of de risico's en maatregelen kloppen (bijv. door de uitvoer van een Laatste Minuut Risico Analyse). De medewerkers zijn overtuigd dat planningen en werkvergunningen bijdragen aan de veiligheid.</t>
  </si>
  <si>
    <t>3.A Procesequipment</t>
  </si>
  <si>
    <t>3.A.1 Procesinstallatie</t>
  </si>
  <si>
    <t>3.A.2 Slangen</t>
  </si>
  <si>
    <t>3.A.3 Drumming &amp; blending</t>
  </si>
  <si>
    <t>3.B.1 Magazijnen (opslagruimte gevaarlijke stoffen)</t>
  </si>
  <si>
    <t>3.B.2 Opslagtanks</t>
  </si>
  <si>
    <t>3.C.1 Los- / laadvoorziening voor tankwagen en wagon</t>
  </si>
  <si>
    <t>3.C.2 Los- / laadvoorziening voor schepen</t>
  </si>
  <si>
    <t>3.D.1 Brandbeveiligingsinstallaties</t>
  </si>
  <si>
    <t>3.E.1 Verblijfsgebouwen</t>
  </si>
  <si>
    <t>3.E.2 Materieel: steigers (geen rolsteiger)</t>
  </si>
  <si>
    <t xml:space="preserve">3.E.3 Materieel: mobiel gereedschap </t>
  </si>
  <si>
    <t>3.B Opslag</t>
  </si>
  <si>
    <t>3.C Verlading</t>
  </si>
  <si>
    <t>3.D Utilities</t>
  </si>
  <si>
    <t>3.E Overig</t>
  </si>
  <si>
    <t xml:space="preserve">Incidenten worden aangegrepen als kansen om te leren. Er wordt niet alleen geleerd van incidenten binnen het bedrijf maar ook van incidenten bij andere bedrijven. Leerpunten worden breed gecommuniceerd. Er wordt gezocht naar verbetering van het hele veiligheidssysteem (cultuur / gedrag, procedures en techniek). </t>
  </si>
  <si>
    <t>Er wordt geleerd van incidenten, maar ook van kleine afwijkingen. Bovendien wordt er ook geleerd van incidenten in andere sectoren. Leren van eigen incidenten gebeurt zonder schuldigen aan te wijzen. Dit proces vindt zelfstandig plaats in verschillende afdelingen. Het management heeft hierbij vooral een fasciliterende rol (bijv. voorzien in voldoende tijd en geld). Trends in incidenten kunnen leiden tot het aanpassen van technische ontwerpen en de organisatie. Veiligheid is een onderwerp voor innovatie.</t>
  </si>
  <si>
    <t>Neemt het bedrijf structureel en actief deel in veiligheidsnetwerken?
Opmerkingen: 
1) Denk bijvoorbeeld in regionale veiligheidsnetwerken, werkgroepen van VNCI / VOTOB / etc. In deze netwerken moet wel veiligheid centraal staan.</t>
  </si>
  <si>
    <t>2.B Organisatie en personeel</t>
  </si>
  <si>
    <t>2.C Identificatie en beoordeling van de gevaren</t>
  </si>
  <si>
    <t>2.D Controle op de exploitatie</t>
  </si>
  <si>
    <t>2.H Controle en analyse</t>
  </si>
  <si>
    <t>Kan worden aangetoond dat het veiligheidsbeleid interactief gecommuniceerdwordt  binnen het bedrijf?
Opmerking: 
1) het alleen ophangen op het prikbord (of intranet) is niet voldoende. Het beleid dient op interactieve wijze gecommuniceerd te worden, dus als na wordt gegaan of de boodschap is begrepen en medewerkers kunnen reageren. Denk bijvoorbeeld aan de veiligheidsintroductie, toolboxmeetings, of veiligheidsbijeenkomsten.
2) Aangetoond moet worden dat medewerkers en aannemers commitment tonen aan het beleid. Dit kan bijv. door een aftekenlijst van de medewerkers en aannemers veiligheidsinductie waar het veiligheidsbeleid een onderdeel van is.</t>
  </si>
  <si>
    <t>Wordt bij het vaststellen van de doelstellingen ook de medewerkers geraadpleegd? 
Opmerking: dit kan ook via de Ondernemingsraad.</t>
  </si>
  <si>
    <t>Wordt nadat veiligheidsdoelstellingen zijn behaald ook beoordeeld of ze effectief zijn geweest?
Opmerking: hiermee wordt bijvoorbeeld bedoeld dat als een veiligheidsdoelstelling (bijvoorbeeld werknemers opleiden op gebied van Ex-gebied) het aantal ex-gerelateerde incidenten / storingen inderdaad ook lager wordt. Het is mogelijk om hierbij (ook) de ondernemingsraad te betrekken.</t>
  </si>
  <si>
    <t>Worden doelen aangepast op basis van de resultaten van vorig jaar?
Opmerking:
Hiermee wordt bedoeld dat als doelstellingen zijn behaald, ze daarna strenger / uitdagender worden gesteld. Indien doelstellingen niet zijn behaald wordt onderzocht waarom dit niet is gelukt en op basis van extra maatregelen een nieuwe doelstelling vastgesteld (kan lager, gelijk of hoger zijn).</t>
  </si>
  <si>
    <t>Is er een gedocumenteerd Veiligheids Management Systeem (VMS), inclusief procedures en (werk)instructies?
Opmerking: het VMS kan zijn: de OHSAS 18.001, NTA 8620, of Veiligheidsmanagement als onderdeel van een geïntegreerd managementsysteem.</t>
  </si>
  <si>
    <t>Is er een Ondernemingsraad of personeelsvertegenwoordiging vastgesteld?
Opmerking:
Een ondernemingsraad is verplicht bij meer dan 50 werknemers. 
Een personeelsvertegenwoordiging is verplicht bij 10 - 50 werknemers als de meerderheid van de medewerkers er om vraagt. Wel moet er twee keer per jaar een personeelsvergadering worden gehouden. Bij ten minste één van deze vergadering moet het (veiligheids)beleid worden behandeld.
Het houden van een personeelsvergadering is verplicht bij minder dan 10 werknemers.</t>
  </si>
  <si>
    <t>Wordt de ondernemingsraad tijdig betrokken bij onderwerpen die van belang zijn voor de medewerkers?
Opmerking: met tijdig wordt bedoeld dat er voldoende tijd is voor advies / instemming.</t>
  </si>
  <si>
    <t>Is er sprake van een participatieve ondernemingsraad?
Opmerking: hiermee wordt bedoeld dat de ondernemingsraad al in eerder stadium wordt betrokken dan dit vereist is conform de Wet Op Ondernemingsraden.</t>
  </si>
  <si>
    <t>Zijn er veiligheidsindicatoren vastgesteld?</t>
  </si>
  <si>
    <t>Hebben deze veiligheidsindicatoren een relatie met de risico's van het bedrijf?</t>
  </si>
  <si>
    <t>Zijn de veiligheidsindicatoren actueel?</t>
  </si>
  <si>
    <t>Is er een vastgesteld proces toegepast om tot veiligheidsindicatoren te komen?</t>
  </si>
  <si>
    <t>Kan met de vastgestelde veiligheidsindicatoren worden gemeten in hoeverre de mate van de veiligheidsdoelstellingen worden behaald?</t>
  </si>
  <si>
    <t xml:space="preserve">Zijn voor de veiligheidsindicatoren bandbreedtes vastgesteld?
Opmerking: het doel hiervan is dat het bedrijf weet naar waar men toe moet sturen. </t>
  </si>
  <si>
    <t>Wordt de status van de veiligheidsindicatorenmet een vaste frequentie gecommuniceerd aan het management?</t>
  </si>
  <si>
    <t>Wordt de effectiviteit van het proces om tot veiligheidsindicatoren te komen periodiek geëvalueerd?</t>
  </si>
  <si>
    <t>Zijn er zowel lagging (reactieve) als leading (actieve) veiligheidsindicatoren vastgesteld?
Opmerking:
- reactieve veiligheidsindicatoren zijn bijvoorbeeld incidenten en spills. Dit zijn de gevolgen.
- pro-actieve veiligheidsindicatoren zijn bijvoorbeeld de effectiviteit van opleidingen, de integriteit van installaties, etc. Hier kan het bedrijf op sturen.</t>
  </si>
  <si>
    <t>Wordt de kwaliteit van de gegevens waarop de veiligheidsindicatoren zijn gebaseerd getoetst?
Opmerking:
- voor technische prestatie indicatoren kan dit een geverifieerde meetapparatuur zijn;
- voor organisatorische prestatie indicatoren kan het een toets zijn of de juiste data is gebruikt voor de berekening.</t>
  </si>
  <si>
    <t>Vindt er bij veiligheidsindicatoren -die zich buiten de bandbreedte bevinden- bijsturing plaats ten gunste van de veiligheid?</t>
  </si>
  <si>
    <t>Heeft het bedrijf -in de afgelopen 3 jaar- veiligheidsindicatoren ontwikkeld, welke zijn overgenomen door de sector?</t>
  </si>
  <si>
    <t>Worden alle meldingsplichtige incidenten gemeld bij de toezichthouders?
Opmerkingen:
- Onderstaande incidenten moeten altijd worden gemeld:
   - ongevallen met ziekenhuisopname, blijvend letsel of dodelijk letsel;
   - alle incidenten waarbij gevaarlijke stoffen in de bodem / water / lucht treden.
- neem een steekproef (bijv. op basis van overzicht incidenten).</t>
  </si>
  <si>
    <t>Heeft het bedrijf vastgelegd welke incidenten moeten worden gemeld bij de toezichthouders?
Opmerkingen: denk bijvoorbeeld aan het melden van incidenten bij Inspectie SZW (ernstige ongevallen), melden van lekkages bij de omgevingsdienst, het waterschap, Rijkswaterstaat of ILT (Inspectie Leefomgeving en Transport).</t>
  </si>
  <si>
    <t>1.C.3 Veilig werken met aannemers</t>
  </si>
  <si>
    <t>Hierbij gaat het om alle bedrijven die werkzaamheden op het terrein uitvoeren.</t>
  </si>
  <si>
    <t>2.B.5 Stakeholdermanagement</t>
  </si>
  <si>
    <t>Zijn alle veiligheidsindicatoren van Veiligheid Voorop opgenomen?
Opmerking:
Dit zijn de volgende veiligheidsindicatoren:
- Lost Time Injuries (LTI's);
- Loss of Primary Containment (LoPC);
- aantal senior / management inspecties;
- is een deel van het Veiligheidsbeheersysteem gecertificeerd (bijv. conform ISO 14001 en OHSAS 18001);
- wordt er deelgenomen in veiligheidsnetwerken;
- wordt er een klant- of beoordelingssysteem gehanteerd
Zie ook Veiligheid Voorop rapportage derde periode 2013-2014.</t>
  </si>
  <si>
    <t>Is er een leveranciersbeoordelingssysteem dat leidt tot een goedgekeurde lijst van aannemers?
Opmerking: zie ook "Position paper veiligheid in de keten” en de “Checklist compliance veiligheid in de keten”.</t>
  </si>
  <si>
    <t>O</t>
  </si>
  <si>
    <t>SAQ-element</t>
  </si>
  <si>
    <t>SAQ-onderwerp</t>
  </si>
  <si>
    <t>Leiderschap en commitment</t>
  </si>
  <si>
    <t>Visie van het management op oorzaken van incidenten</t>
  </si>
  <si>
    <t>Productiviteit versus veiligheid</t>
  </si>
  <si>
    <t>Aansturing van en samenwerking met onderaannemers</t>
  </si>
  <si>
    <t>Omgang met procedures</t>
  </si>
  <si>
    <t>Ongevalsregistratie en analyse</t>
  </si>
  <si>
    <t>Leren van incidentenproces</t>
  </si>
  <si>
    <t>Uitvoering en opvolging van audits</t>
  </si>
  <si>
    <t>Rol van de supervisor m.b.t. veiligheid</t>
  </si>
  <si>
    <t>Niet uitgewerkt</t>
  </si>
  <si>
    <t>L &amp; M</t>
  </si>
  <si>
    <t>Hearts &amp; Minds</t>
  </si>
  <si>
    <t>TNO cultuurdimensies</t>
  </si>
  <si>
    <t>Installatie: &lt;zelf invullen, bijv. destillatiekolom 1 of procestanks&gt;</t>
  </si>
  <si>
    <t>Kan worden aangetoond dat de slangkoppeling geschikt is voor het product?
Opmerking: Zie voorbeeld de "Guideline for coupling used for loading / unloading of chemicals", beschikbaar via website van de VHCP".</t>
  </si>
  <si>
    <t>Is er een handelingsinstructie én reinigingsinstructie voor de slang?
Opmerking: In deze bedieningsinstructie kunnen aspecten zijn opgenomen zoals aankoppelen, transporteren, inspecteren, etc.</t>
  </si>
  <si>
    <t>Zijn onderstaande gegevens beschikbaar van de tank:
− tanknummer, locatie, bouwjaar, afmetingen, nominale capaciteit;
− bouwspecificaties en opsomming van materiaal soorten, dikte en kwaliteit*;
− afmetingen en nominale capaciteit van tankfundering en tankput;
− bouwspecificaties en opsomming van materiaalsoorten van tankfundering en tankput*;
− uitgangspunten voor het onderhoudssysteem;
− gegevens van eventuele reparaties en wijzigingen;
− gegevens van keuringen, data van (her)keuring;
− specificatie van keuring en keuringsresultaten (meetresultaten, foto’s);
− specificatie van de instantie, die de metingen en keuringen heeft verricht</t>
  </si>
  <si>
    <t xml:space="preserve">Is bekend aan welke wetten, normen, richtlijnen en vergunningen de laad- en losvoorziening moet voldoen?
Opmerking: Het gaat om de regels voor het ontwerpen, bouwen, in stand houden en in werking hebben van verlading van gevaarlijke vloeistoffen, waarmee een aanvaardbaar beschermingsniveau voor mens en milieu wordt gerealiseerd. </t>
  </si>
  <si>
    <t xml:space="preserve">Is bekend en vastgelegd welke veiligheidskritische apparatuur op de installatie aanwezig moet zijn volgens de wet, besluit, norm en vergunning?
Opmerking: Het gaat om een actuele opsomming van voorzieningen die het vrijkomen van gevaarlijke stoffen voorkomen en/of de integriteit van de installatie behouden. Voorbeelden zijn instrumentele beveiligingen (zoals niveau, druk of temperatuur), fysieke beveiligingen (zoals druk- of vacuümventielen) of blussystemen. </t>
  </si>
  <si>
    <t>Voldoet de installatie (incl. veiligheidskritische apparatuur) aan de voorschriften in vigerende normen?
Opmerking: Indien gelijkwaardigheid kan worden aangetoond, kan deze vraag met "Ja" worden beantwoord.</t>
  </si>
  <si>
    <t>Is er een nooddouche binnen 30 meter van de verlaadplaats?
Opmerking: een nooddouche dient aanwezig te zijn bij het verladen van producten die ontplofbaar, (zeer)) licht) ontvlambaar, (zeer) vergiftig, bijtend en sensibiliserend zijn en stoffen die door verhoogde temperatuur, door hun reactiviteit met water of door zelfontbranding voor brand of explosie kunnen veroorzaken.</t>
  </si>
  <si>
    <t xml:space="preserve">Komt de werkelijke situatie van de verlaadinstallatie (overslagplaats incl. laadarmen, hose towers, leidingen) overeen zoals deze is gedocumenteerd? 
Voorbeeld: zowel processchema, procesbesturingschema's en handleidingen/instructies komen overeen met de praktijksituatie ("as-built"). </t>
  </si>
  <si>
    <t>Zijn gevaren voor arbeidsveiligheid en procesveiligheid van de verlaadinstallatie geïdentificeerd?
Opmerkingen: de identificatie van de gevaren moet zijn vastgelegd in bijvoorbeeld een RI&amp;E, HAZOP, scenario, bow-tie, etc. Denk ook aan gevaren zoals aanrijding met een voertuig, afbreken van een laadarm en een voertuig dat in brand staat.</t>
  </si>
  <si>
    <t>Zijn voldoende noodstoppen aanwezig bij de verlaadplaats (noodstop op afstand, noodstop op verlaadplaats)?</t>
  </si>
  <si>
    <t>Is het bedrijf op de hoogte van "Best Practices" (BP) en/of Best Beschikbare Technieken (BBT) en wordt aan Best Practices en/of BBT voldaan?
Opmerking: Het antwoord is "Ja" als bekend is welke BP's en BBT relevant zijn en als aan relevante artikelen wordt voldaan en gelijkwaardigheid is aangetoond. Voorbeeld: een installatie is gebouwd conform een destijds geldende norm (bijv. API-code of CPR richtlijn), en het wordt aangetoond dat de installatie inmiddels voldoet aan de nieuwste norm (bijv. laatste versie API code of PGS richtlijn).</t>
  </si>
  <si>
    <r>
      <t xml:space="preserve">Is het technisch </t>
    </r>
    <r>
      <rPr>
        <u/>
        <sz val="9"/>
        <rFont val="Arial"/>
        <family val="2"/>
      </rPr>
      <t>on</t>
    </r>
    <r>
      <rPr>
        <sz val="9"/>
        <rFont val="Arial"/>
        <family val="2"/>
      </rPr>
      <t>mogelijk dat belading van een tankwagen kan starten als de laadhoeveelheid (toevoer) groter is dan de beschikbare laadcapaciteit (inhoud tankwagen)?
Opmerking: dit betreft een geautomatiseerd, technisch systeem dat het laadproces blokkeert, onafhankelijk van de operator. Sec een overvulbeveiliging is onvoldoende.</t>
    </r>
  </si>
  <si>
    <t>Is (voor brandbare produkten) een interlock systeem voorzien, waardoor het niet mogelijk is om verlading te starten als aarding onjuist is aangesloten?</t>
  </si>
  <si>
    <t>Zijn extra, bovenwettelijke voorzieningen aanwezig op de installatie? 
Opmerking: bijvoorbeeld break-away koppeling op de laad- en los voorziening of selectiviteit van verladingssysteem (ongewenste reacties te voorkomen)</t>
  </si>
  <si>
    <t xml:space="preserve">Komt de werkelijke situatie van de verlaadinstallatie overeen zoals deze is gedocumenteerd? </t>
  </si>
  <si>
    <t>Voldoet de installatie (incl. veiligheidskritische apparatuur) aan de voorschriften in vigerende normen?
Opmerking: Indien gelijkwaardigheid kan worden aangetoond, is antwoord "Ja"</t>
  </si>
  <si>
    <t>Is er een veilige vluchtweg vanaf de steiger naar de wal die gebruikt kan worden in geval van een plasbrand op het water? 
Opmerking: een voorbeeld hiervan is als de vluchtweg van de steiger naar de wal is gesprinklerd.</t>
  </si>
  <si>
    <t>Is bekend aan welke wetten, normen, richtlijnen en vergunningen de verlaadvoorziening moet voldoen?
Opmerking: Het gaat om de regels voor het ontwerpen, bouwen, in stand houden en in werking hebben van voorzieningen op steigers t.b.v. verlading van gevaarlijke vloeistoffen, waarmee een aanvaardbaar beschermingsniveau voor mens en milieu wordt gerealiseerd. Denk b.v. aan OCIMF</t>
  </si>
  <si>
    <r>
      <t xml:space="preserve">Is bekend en vastgelegd welke veiligheidskritische apparatuur op de steiger / overslagplaats aanwezig </t>
    </r>
    <r>
      <rPr>
        <u/>
        <sz val="9"/>
        <color theme="1"/>
        <rFont val="Arial"/>
        <family val="2"/>
      </rPr>
      <t>moet</t>
    </r>
    <r>
      <rPr>
        <sz val="9"/>
        <color theme="1"/>
        <rFont val="Arial"/>
        <family val="2"/>
      </rPr>
      <t xml:space="preserve"> zijn volgens de wet, besluit, norm en vergunning?
Opmerking: Het gaat om het voldoen aan wettelijke eisen (uit bijv. ISGOTT / ADN) om appartuur te voorzien om het vrijkomen van gevaarlijke stoffen te voorkomen enof om de integriteit van de installatie te behouden (b.v. vluchtwegen, noodstops, blusinstallaties, aarding).</t>
    </r>
  </si>
  <si>
    <t>Is het bedrijf op de hoogte van "Best Practices" (BP) en/of Best Beschikbare Technieken (BBT)?
Wordt aan deze Best Practices en/of Best Beschikbare Technieken voldaan?
Opmerking: Het antwoord is "Ja" als bekend is welke BP's en BBT relevant zijn, als aan relevante artikelen wordt voldaan en gelijkwaardigheid is aangetoond. Voorbeeld: installatie is gebouwd conform destijds geldende norm (bijv. API-code of CPR richtlijn) en het is aangetoond dat de installatie inmiddels voldoet aan de nieuwste norm (bijv. laatste versie API code of PGS richtlijn).</t>
  </si>
  <si>
    <t>Kan worden aangetoond dat bij het ingrijpen van de noodstop-procedure de dichtlooptijd van de isolatieafsluiters zodanig (traag) is gekozen dat daardoor het risico van waterslag is geminimaliseerd?
(bij snelafsluitende kleppen moeten drukstoten in leidingen worden voorkomen i.v.m. Bernoulli effect)</t>
  </si>
  <si>
    <t>Worden procedures/instructies, technische voorzieningen (incl. veiligheidskritische apparatuur), en inspectie- en onderhoudseisen aantoonbaar aangepast op basis van VGM-kritische meldingen? 
Bij meldingen kan worden gedacht aan incidenten, veranderingen in wet- en regelgeving, meldingen van leveranciers, inspectie- en/of onderhoudsgegevens, risicostudies, etc.</t>
  </si>
  <si>
    <t>Is er een zelfsturend systeem, wat verder gaat dan RBI of RBM, voor het nader bestuderen van fouten (of afwijkingen in de normale procesvoering) in de installatie?
Opmerking: het verschil met de niveau 4 vraag is dat - naast RBI/RBM- nog meer inzicht word verkregen in faalmechanismen en betrouwbaarheid van de installatie. Voorbeelden: een systeem dat reageert op fouten door te proberen om deze fouten nogmaals te laten gebeuren, contra-inspecties, simulatie-programma's, analyseren zwakke signalen (precursors), voorkómen van simplificatie (b.v. nader onderzoek), of inzetten van onafhankelijke experts bij twijfel.</t>
  </si>
  <si>
    <t>Zijn van de op de geselecteerde scheepssteiger/overslagplaats aanwezige afmeerpunten onderstaande gegevens gedocumenteerd: max. toelaatbare trekkracht en max. diepgang en tonnage.</t>
  </si>
  <si>
    <t>Is het bedrijf op de hoogte van "Best Practices" (BP) en/of Best Beschikbare Technieken (BBT)?
Wordt aan deze Best Practices en/of Best Beschikbare Technieken voldaan?
Opmerking: Het antwoord is "Ja" als bekend is welke BP's en BBT relevant zijn, als aan relevante artikelen wordt voldaan en als gelijkwaardigheid is aangetoond. Voorbeeld: installatie gebouwd conform destijds geldende norm (bijv. API-code of CPR richtlijn), en er is aangetoond dat de installatie inmiddels voldoet aan de nieuwste norm (bijv. laatste versie API code of PGS richtlijn).</t>
  </si>
  <si>
    <t>Zijn er procedures en (blus)middelen aanwezig om te kunnen reageren in geval van een lekkage?
Opmerkingen: blusmiddelen zijn aantoonbaar geschikt voor het product dat  gedrumd/geblend wordt en dat moet zijn vastgelegd. Bij 'procedures' kan worden gedacht aan de werkwijze bij het constateren, reageren (incl. besluit tot ontruimen) en opruimen van een spill. Bij 'middelen' kan gedacht worden aan absorptiemiddelen en speciale PBM's.</t>
  </si>
  <si>
    <r>
      <t xml:space="preserve">Is van alle verblijfsgebouwen het beschemingsniveau op basis van het </t>
    </r>
    <r>
      <rPr>
        <u/>
        <sz val="9"/>
        <rFont val="Arial"/>
        <family val="2"/>
      </rPr>
      <t>gewenste</t>
    </r>
    <r>
      <rPr>
        <sz val="9"/>
        <rFont val="Arial"/>
        <family val="2"/>
      </rPr>
      <t xml:space="preserve"> beschermingsniveau en het het </t>
    </r>
    <r>
      <rPr>
        <u/>
        <sz val="9"/>
        <rFont val="Arial"/>
        <family val="2"/>
      </rPr>
      <t>actuele</t>
    </r>
    <r>
      <rPr>
        <sz val="9"/>
        <rFont val="Arial"/>
        <family val="2"/>
      </rPr>
      <t xml:space="preserve"> beschermingsniveau vastgesteld? 
</t>
    </r>
  </si>
  <si>
    <t>Is vastgesteld of aanvullende maatregelen moeten worden genomen op basis van het beleid?
Opmerking: Als het gewenste beschermingsniveau hoger ligt dan het actuele beschermingsniveau moet aangetoond kunnen worden dat aanvullende maatregelen zijn genomen op basis een kosten-baten-analyse (ALARA).</t>
  </si>
  <si>
    <t>Is een lijst vervaardigd van de scenario’s voor ieder gevaar en voor iedere installatie met een beschrijving van de omvang per bron en de te verwachten frequentie waarop dit scenario kan plaatsvinden?
Opmerking: Voor de lijst van scenario’s kan gebruik gemaakt worden van reeds uitgevoerde studies (mechanical integrity studies, Lopa, Basic risk analyses).</t>
  </si>
  <si>
    <t>Is bekend aan welke wetten, eisen, normen, richtlijnen en vergunningen het gebouw moet voldoen? 
Voorbeeld: richtlijn van VNCI, richtlijn overheid, Guidance for location and design of occupied buildings on chemical manufacturing sites (Chemical Industry)</t>
  </si>
  <si>
    <t>Zijn gevaren voor arbeidsveiligheid en procesveiligheid van de steiger / overslagplaats geïdentificeerd?
Opmerkingen: De identificatie van de gevaren moet zijn vastgelegd in bijvoorbeeld een RI&amp;E, HAZOP, scenario, bow-tie, etc.. Gevaren voor de omgeving moeten zijn meegenomen, zoals plasbrand, lekkage op water, calamiteit (bv brand) op schip.</t>
  </si>
  <si>
    <t>Kan worden aangetoond dat de veiligheidskritische apparatuur functioneel is (dus om een LOPC te voorkomen of om de integriteit van de installatie te behouden)?
Opmerking: voorbeelden van aspecten die getoetst kunnen worden zijn:
- gebruik van laadarmen i.p.v. slangen
- capaciteit van een overdrukventiel in relatie tot de verwachte drukopbouw / pompdebiet (verplaatst volume);
- setpoint onafhankelijk Hoog-Hoog niveau alarmering, rekening houdend met de pompsnelheid en/of vulsnelheid;
- setpoint temperatuur, rekening houdend met fluctuaties in de normale temperatuur en temperatuur waarbij reactie of zelfontbranding kan optreden;
- weegbrug, mass flow en/of overvulbeveiliging.</t>
  </si>
  <si>
    <t>Zijn door het bedrijf studies uitgevoerd, waarin faalmechanismen, procesveiligheid en arbeidsveiligheid zijn beoordeeld?
Opmerkingen:
1) Voorbeelden faalmechanismen (ref. PGS 6): corrosie, hoge/lage druk, hoge/lage temperatuur, fysieke belasting, impact, b.v. in scenario's.
2) Procesveiligheid: beoordeling van storingen, zoals bijvoorbeeld met een HAZOP studie.
3) Arbeidsveiligheid: hierbij dient tenminste worden beoordeeld wat de blootstelling aan gevaarlijke stoffen is bij het aan- /  en afkoppelen, nemen van eventuele monsters etc.</t>
  </si>
  <si>
    <t>Kan worden aangetoond dat de veiligheidskritische apparatuur functioneel is (dus om een LOPC te voorkomen of om de integriteit van de installatie te behouden)?
Opmerking: voorbeelden van aspecten die getoetst kunnen worden zijn:
- toepassing van laadarmen i.p.v. slangen
- capaciteit van een overdrukventiel in relatie tot de verwachte drukopbouw / pompdebiet (verplaatst volume);
- setpoint onafhankelijk Hoog-Hoog niveau alarmering, rekening houdend met de pompsnelheid en/of vulsnelheid;
- setpoint temperatuur, rekening houdend met fluctuaties in de normale temperatuur en temperatuur waarbij reactie of zelfontbranding kan optreden.</t>
  </si>
  <si>
    <t>Zijn alle gevaren geïnventariseerd en geëvalueerd?
Opmerking: In het bijzonder moet aandacht zijn besteed aan: 
1) Faalmechanismen (zie PGS 6): corrosie, hoge/lage druk, hoge/lage temperatuur, fysieke belasting, impact, etc.
2) Procesveiligheid (bijvoorbeeld d.m.v. een HAZOP studie):
- wordt structureel gecontroleerd of de tankwagen en andere middelen (b.v. pakkingen) geschikt zijn voor de te verladen producten
- worden laadarmen toegepast, omdat dit aanzienlijk veiliger is dan toepassing van slangen
- is een brandblussysteem noodzakelijk en aanwezig, en is de opvangcapaciteit afgestemd op het scenario
- wordt botsing tussen wagons voorkomen (afhankelijk van product en situatie, b.v. middels vrijgave- of opvolgsysteem)
3) Arbeidsveiligheid: 
- lijst van te gebruiken Persoonlijke Beschermingsmiddelen (PBM's)
- blootstelling aan gevaarlijke stoffen bij aan-/afkoppelen, nemen van monsters, etc.
- aanrijdgevaar (verkeersregels)</t>
  </si>
  <si>
    <t>Indien de opslag onder de werkingssfeer valt van PGS richtlijn, is dan een PGS gapanalyse uitgevoerd en eventuele afwijkingen opgenomen in een actieplan?
Opmerkingen: 
1) Het actieplan moet voorzien zijn van een duidelijk actie, een verantwoordelijke persoon en een datum gereed.
2) relevante richtlijnen kunnen zijn PGS 18, 19, 28, 29, 30, 31, 34.</t>
  </si>
  <si>
    <t>Is bekend op basis van welke norm en welke criteria een tank gekeurd moet worden? 
Opmerking: 
Denk bijvoorbeeld aan EEMUA-159 voor PGS 29 tank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</si>
</sst>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9"/>
      <name val="Arial"/>
    </font>
    <font>
      <sz val="8"/>
      <name val="Arial"/>
      <family val="2"/>
    </font>
    <font>
      <sz val="9"/>
      <name val="Arial"/>
      <family val="2"/>
    </font>
    <font>
      <sz val="9"/>
      <color theme="0"/>
      <name val="Arial"/>
      <family val="2"/>
    </font>
    <font>
      <b/>
      <sz val="9"/>
      <color theme="0"/>
      <name val="Arial"/>
      <family val="2"/>
    </font>
    <font>
      <sz val="10"/>
      <name val="Arial"/>
      <family val="2"/>
    </font>
    <font>
      <b/>
      <sz val="9"/>
      <name val="Arial"/>
      <family val="2"/>
    </font>
    <font>
      <b/>
      <sz val="9"/>
      <color rgb="FF00B050"/>
      <name val="Arial"/>
      <family val="2"/>
    </font>
    <font>
      <sz val="14"/>
      <color theme="0"/>
      <name val="Arial"/>
      <family val="2"/>
    </font>
    <font>
      <sz val="14"/>
      <name val="Arial"/>
      <family val="2"/>
    </font>
    <font>
      <b/>
      <sz val="14"/>
      <name val="Arial"/>
      <family val="2"/>
    </font>
    <font>
      <b/>
      <sz val="14"/>
      <color theme="0"/>
      <name val="Arial"/>
      <family val="2"/>
    </font>
    <font>
      <b/>
      <sz val="10"/>
      <color theme="0"/>
      <name val="Arial"/>
      <family val="2"/>
    </font>
    <font>
      <b/>
      <sz val="8"/>
      <name val="Arial"/>
      <family val="2"/>
    </font>
    <font>
      <b/>
      <sz val="12"/>
      <color theme="0"/>
      <name val="Arial"/>
      <family val="2"/>
    </font>
    <font>
      <b/>
      <sz val="12"/>
      <name val="Arial"/>
      <family val="2"/>
    </font>
    <font>
      <b/>
      <sz val="8"/>
      <color theme="0"/>
      <name val="Arial"/>
      <family val="2"/>
    </font>
    <font>
      <sz val="9"/>
      <name val="Calibri"/>
      <family val="2"/>
    </font>
    <font>
      <sz val="9"/>
      <name val="Calibri"/>
      <family val="2"/>
      <scheme val="minor"/>
    </font>
    <font>
      <b/>
      <sz val="9"/>
      <name val="Calibri"/>
      <family val="2"/>
      <scheme val="minor"/>
    </font>
    <font>
      <sz val="8"/>
      <color theme="0"/>
      <name val="Arial"/>
      <family val="2"/>
    </font>
    <font>
      <sz val="9"/>
      <color theme="1"/>
      <name val="Arial"/>
      <family val="2"/>
    </font>
    <font>
      <u/>
      <sz val="9"/>
      <color theme="1"/>
      <name val="Arial"/>
      <family val="2"/>
    </font>
    <font>
      <u/>
      <sz val="9"/>
      <name val="Arial"/>
      <family val="2"/>
    </font>
    <font>
      <b/>
      <sz val="10"/>
      <name val="Arial"/>
      <family val="2"/>
    </font>
    <font>
      <b/>
      <sz val="20"/>
      <name val="Arial"/>
      <family val="2"/>
    </font>
    <font>
      <b/>
      <sz val="8"/>
      <color rgb="FFFFFFFF"/>
      <name val="Arial"/>
      <family val="2"/>
    </font>
    <font>
      <b/>
      <sz val="11"/>
      <name val="Arial"/>
      <family val="2"/>
    </font>
    <font>
      <b/>
      <sz val="11"/>
      <color theme="0"/>
      <name val="Arial"/>
      <family val="2"/>
    </font>
  </fonts>
  <fills count="23">
    <fill>
      <patternFill patternType="none"/>
    </fill>
    <fill>
      <patternFill patternType="gray125"/>
    </fill>
    <fill>
      <patternFill patternType="solid">
        <fgColor theme="4"/>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tint="-0.499984740745262"/>
        <bgColor indexed="64"/>
      </patternFill>
    </fill>
    <fill>
      <patternFill patternType="solid">
        <fgColor rgb="FF008000"/>
        <bgColor indexed="64"/>
      </patternFill>
    </fill>
    <fill>
      <patternFill patternType="solid">
        <fgColor rgb="FFFF0000"/>
        <bgColor indexed="64"/>
      </patternFill>
    </fill>
    <fill>
      <patternFill patternType="solid">
        <fgColor rgb="FFFFC000"/>
        <bgColor indexed="64"/>
      </patternFill>
    </fill>
    <fill>
      <patternFill patternType="solid">
        <fgColor rgb="FF7030A0"/>
        <bgColor indexed="64"/>
      </patternFill>
    </fill>
    <fill>
      <patternFill patternType="solid">
        <fgColor rgb="FFFF99CC"/>
        <bgColor indexed="64"/>
      </patternFill>
    </fill>
    <fill>
      <patternFill patternType="solid">
        <fgColor rgb="FFFF99FF"/>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36"/>
        <bgColor indexed="64"/>
      </patternFill>
    </fill>
    <fill>
      <patternFill patternType="solid">
        <fgColor rgb="FFFFFFFF"/>
        <bgColor indexed="64"/>
      </patternFill>
    </fill>
    <fill>
      <patternFill patternType="solid">
        <fgColor rgb="FF4F81BD"/>
        <bgColor indexed="64"/>
      </patternFill>
    </fill>
    <fill>
      <patternFill patternType="solid">
        <fgColor theme="2" tint="-0.749992370372631"/>
        <bgColor indexed="64"/>
      </patternFill>
    </fill>
    <fill>
      <patternFill patternType="solid">
        <fgColor theme="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2" fillId="0" borderId="0"/>
  </cellStyleXfs>
  <cellXfs count="709">
    <xf numFmtId="0" fontId="0" fillId="0" borderId="0" xfId="0"/>
    <xf numFmtId="0" fontId="2" fillId="0" borderId="0" xfId="0" applyFont="1"/>
    <xf numFmtId="0" fontId="5" fillId="5" borderId="1" xfId="0" applyFont="1" applyFill="1" applyBorder="1" applyAlignment="1">
      <alignment horizontal="left" vertical="top" wrapText="1"/>
    </xf>
    <xf numFmtId="0" fontId="2" fillId="0" borderId="2" xfId="0" applyFont="1" applyBorder="1"/>
    <xf numFmtId="0" fontId="2" fillId="0" borderId="2" xfId="0" applyFont="1" applyFill="1" applyBorder="1"/>
    <xf numFmtId="0" fontId="2" fillId="0" borderId="2" xfId="0" applyFont="1" applyBorder="1" applyAlignment="1">
      <alignment horizontal="justify" vertical="top" wrapText="1"/>
    </xf>
    <xf numFmtId="0" fontId="2" fillId="0" borderId="2" xfId="0" applyFont="1" applyFill="1" applyBorder="1" applyAlignment="1">
      <alignment horizontal="justify" vertical="top" wrapText="1"/>
    </xf>
    <xf numFmtId="0" fontId="0" fillId="0" borderId="9" xfId="0" applyBorder="1"/>
    <xf numFmtId="0" fontId="0" fillId="0" borderId="0" xfId="0" applyAlignment="1">
      <alignment wrapText="1"/>
    </xf>
    <xf numFmtId="0" fontId="2" fillId="0" borderId="1" xfId="0" applyFont="1" applyBorder="1" applyAlignment="1">
      <alignment vertical="top" wrapText="1"/>
    </xf>
    <xf numFmtId="0" fontId="0" fillId="0" borderId="1" xfId="0" applyBorder="1" applyAlignment="1">
      <alignment vertical="top" wrapText="1"/>
    </xf>
    <xf numFmtId="0" fontId="7" fillId="0" borderId="1" xfId="0" applyFont="1" applyBorder="1" applyAlignment="1">
      <alignment horizontal="center" vertical="top" wrapText="1"/>
    </xf>
    <xf numFmtId="0" fontId="4" fillId="2" borderId="4" xfId="0" applyFont="1" applyFill="1" applyBorder="1" applyAlignment="1">
      <alignment vertical="top" wrapText="1"/>
    </xf>
    <xf numFmtId="0" fontId="3" fillId="2" borderId="5" xfId="0" applyFont="1" applyFill="1" applyBorder="1" applyAlignment="1">
      <alignment vertical="top" wrapText="1"/>
    </xf>
    <xf numFmtId="0" fontId="2" fillId="3" borderId="5" xfId="0" applyFont="1" applyFill="1" applyBorder="1" applyAlignment="1">
      <alignment vertical="top" wrapText="1"/>
    </xf>
    <xf numFmtId="0" fontId="4" fillId="4" borderId="5" xfId="0" applyFont="1" applyFill="1" applyBorder="1" applyAlignment="1">
      <alignment vertical="top" wrapText="1"/>
    </xf>
    <xf numFmtId="0" fontId="4" fillId="4" borderId="6" xfId="0" applyFont="1" applyFill="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0" fillId="0" borderId="2" xfId="0" applyBorder="1" applyAlignment="1">
      <alignment vertical="top" wrapText="1"/>
    </xf>
    <xf numFmtId="0" fontId="2" fillId="0" borderId="7" xfId="0" applyFont="1" applyBorder="1" applyAlignment="1">
      <alignment vertical="top" wrapText="1"/>
    </xf>
    <xf numFmtId="0" fontId="0" fillId="0" borderId="8" xfId="0" applyBorder="1" applyAlignment="1">
      <alignment vertical="top" wrapText="1"/>
    </xf>
    <xf numFmtId="0" fontId="2" fillId="0" borderId="8" xfId="0" applyFont="1" applyBorder="1" applyAlignment="1">
      <alignment vertical="top" wrapText="1"/>
    </xf>
    <xf numFmtId="0" fontId="0" fillId="0" borderId="9" xfId="0" applyBorder="1" applyAlignment="1">
      <alignment vertical="top" wrapText="1"/>
    </xf>
    <xf numFmtId="0" fontId="0" fillId="0" borderId="1" xfId="0" applyBorder="1"/>
    <xf numFmtId="0" fontId="0" fillId="0" borderId="1" xfId="0" applyBorder="1" applyAlignment="1">
      <alignment wrapText="1"/>
    </xf>
    <xf numFmtId="0" fontId="2" fillId="6" borderId="5" xfId="0" applyFont="1" applyFill="1" applyBorder="1" applyAlignment="1">
      <alignment vertical="top" wrapText="1"/>
    </xf>
    <xf numFmtId="0" fontId="2" fillId="6" borderId="5" xfId="0" applyFont="1" applyFill="1" applyBorder="1"/>
    <xf numFmtId="0" fontId="2" fillId="0" borderId="3" xfId="0" applyFont="1" applyFill="1" applyBorder="1" applyAlignment="1">
      <alignment vertical="top" wrapText="1"/>
    </xf>
    <xf numFmtId="0" fontId="0" fillId="0" borderId="8" xfId="0" applyBorder="1"/>
    <xf numFmtId="0" fontId="5" fillId="5" borderId="0" xfId="0" applyFont="1" applyFill="1" applyBorder="1" applyAlignment="1">
      <alignment horizontal="left" vertical="top"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vertical="center" wrapText="1"/>
    </xf>
    <xf numFmtId="0" fontId="0" fillId="0" borderId="0" xfId="0" applyAlignment="1">
      <alignment horizontal="center" wrapText="1"/>
    </xf>
    <xf numFmtId="0" fontId="0" fillId="0" borderId="12" xfId="0" applyBorder="1" applyAlignment="1">
      <alignment horizontal="center" vertical="top" wrapText="1"/>
    </xf>
    <xf numFmtId="0" fontId="0" fillId="0" borderId="0" xfId="0" applyBorder="1" applyAlignment="1">
      <alignment horizontal="center" vertical="top"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13" borderId="1" xfId="0" applyFont="1" applyFill="1" applyBorder="1" applyAlignment="1">
      <alignment horizontal="left" vertical="center" wrapText="1"/>
    </xf>
    <xf numFmtId="0" fontId="2" fillId="13" borderId="1" xfId="0" applyFont="1" applyFill="1" applyBorder="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horizontal="center"/>
    </xf>
    <xf numFmtId="0" fontId="2" fillId="13" borderId="1" xfId="0" applyFont="1" applyFill="1" applyBorder="1" applyAlignment="1">
      <alignment horizontal="left" vertical="top" wrapText="1"/>
    </xf>
    <xf numFmtId="0" fontId="2" fillId="13" borderId="1" xfId="0" applyFont="1" applyFill="1" applyBorder="1" applyAlignment="1">
      <alignment horizontal="center" vertical="top" wrapText="1"/>
    </xf>
    <xf numFmtId="0" fontId="9" fillId="0" borderId="4" xfId="0" applyFont="1" applyBorder="1" applyAlignment="1">
      <alignment horizontal="center" vertical="center" wrapText="1"/>
    </xf>
    <xf numFmtId="0" fontId="2" fillId="13" borderId="5" xfId="0" applyFont="1" applyFill="1" applyBorder="1" applyAlignment="1">
      <alignment horizontal="left" vertical="center" wrapText="1"/>
    </xf>
    <xf numFmtId="0" fontId="2" fillId="13" borderId="5"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9" fillId="10" borderId="3" xfId="0" applyFont="1" applyFill="1" applyBorder="1" applyAlignment="1">
      <alignment horizontal="center" vertical="center"/>
    </xf>
    <xf numFmtId="0" fontId="9" fillId="11" borderId="3" xfId="0" applyFont="1" applyFill="1" applyBorder="1" applyAlignment="1">
      <alignment horizontal="center" vertical="center"/>
    </xf>
    <xf numFmtId="0" fontId="9" fillId="6" borderId="3" xfId="0" applyFont="1" applyFill="1" applyBorder="1" applyAlignment="1">
      <alignment horizontal="center" vertical="center"/>
    </xf>
    <xf numFmtId="0" fontId="9" fillId="7" borderId="3" xfId="0" applyFont="1" applyFill="1" applyBorder="1" applyAlignment="1">
      <alignment horizontal="center" vertical="center"/>
    </xf>
    <xf numFmtId="0" fontId="8" fillId="12" borderId="3" xfId="0" applyFont="1" applyFill="1" applyBorder="1" applyAlignment="1">
      <alignment horizontal="center" vertical="center"/>
    </xf>
    <xf numFmtId="0" fontId="0" fillId="0" borderId="3" xfId="0" applyBorder="1"/>
    <xf numFmtId="0" fontId="0" fillId="0" borderId="2" xfId="0" applyBorder="1" applyAlignment="1">
      <alignment horizontal="center"/>
    </xf>
    <xf numFmtId="0" fontId="9" fillId="0" borderId="3" xfId="0" applyFont="1" applyBorder="1" applyAlignment="1">
      <alignment horizontal="center" vertical="center" wrapText="1"/>
    </xf>
    <xf numFmtId="0" fontId="0" fillId="0" borderId="2" xfId="0" applyBorder="1"/>
    <xf numFmtId="0" fontId="8" fillId="12" borderId="7" xfId="0" applyFont="1" applyFill="1" applyBorder="1" applyAlignment="1">
      <alignment horizontal="center" vertical="center"/>
    </xf>
    <xf numFmtId="0" fontId="0" fillId="0" borderId="0" xfId="0" applyBorder="1"/>
    <xf numFmtId="0" fontId="0" fillId="0" borderId="1" xfId="0" applyBorder="1" applyAlignment="1">
      <alignment horizontal="center" vertical="top" wrapText="1"/>
    </xf>
    <xf numFmtId="0" fontId="0" fillId="0" borderId="2" xfId="0" applyBorder="1" applyAlignment="1">
      <alignment horizontal="center" vertical="top" wrapText="1"/>
    </xf>
    <xf numFmtId="0" fontId="12" fillId="9" borderId="1" xfId="0" applyFont="1" applyFill="1" applyBorder="1" applyAlignment="1">
      <alignment horizontal="center" vertical="top" wrapText="1"/>
    </xf>
    <xf numFmtId="0" fontId="5" fillId="0" borderId="0" xfId="0" applyFont="1" applyFill="1" applyBorder="1" applyAlignment="1">
      <alignment horizontal="left" vertical="top" wrapText="1"/>
    </xf>
    <xf numFmtId="0" fontId="0" fillId="0" borderId="0" xfId="0" applyFill="1" applyBorder="1" applyAlignment="1">
      <alignment wrapText="1"/>
    </xf>
    <xf numFmtId="0" fontId="12" fillId="0" borderId="0" xfId="0" applyFont="1" applyFill="1" applyBorder="1" applyAlignment="1">
      <alignment horizontal="center" vertical="top" wrapText="1"/>
    </xf>
    <xf numFmtId="0" fontId="0" fillId="0" borderId="0" xfId="0" applyBorder="1" applyAlignment="1">
      <alignment wrapText="1"/>
    </xf>
    <xf numFmtId="0" fontId="12" fillId="9" borderId="2" xfId="0" applyFont="1" applyFill="1" applyBorder="1" applyAlignment="1">
      <alignment horizontal="center" vertical="top" wrapText="1"/>
    </xf>
    <xf numFmtId="0" fontId="5" fillId="5" borderId="2" xfId="0" applyFont="1" applyFill="1" applyBorder="1" applyAlignment="1">
      <alignment horizontal="left" vertical="top" wrapText="1"/>
    </xf>
    <xf numFmtId="0" fontId="0" fillId="0" borderId="2" xfId="0" applyBorder="1" applyAlignment="1">
      <alignment wrapText="1"/>
    </xf>
    <xf numFmtId="0" fontId="0" fillId="0" borderId="8" xfId="0" applyBorder="1" applyAlignment="1">
      <alignment wrapText="1"/>
    </xf>
    <xf numFmtId="0" fontId="0" fillId="0" borderId="9" xfId="0" applyBorder="1" applyAlignment="1">
      <alignment wrapText="1"/>
    </xf>
    <xf numFmtId="0" fontId="8" fillId="9" borderId="15" xfId="0" applyFont="1" applyFill="1" applyBorder="1" applyAlignment="1">
      <alignment horizontal="center" wrapText="1"/>
    </xf>
    <xf numFmtId="0" fontId="8" fillId="9" borderId="5" xfId="0" applyFont="1" applyFill="1" applyBorder="1" applyAlignment="1">
      <alignment horizontal="center" wrapText="1"/>
    </xf>
    <xf numFmtId="0" fontId="12" fillId="9" borderId="1" xfId="0" applyFont="1" applyFill="1" applyBorder="1" applyAlignment="1">
      <alignment horizontal="left" vertical="top" wrapText="1"/>
    </xf>
    <xf numFmtId="0" fontId="1" fillId="5" borderId="1" xfId="0" applyFont="1" applyFill="1" applyBorder="1" applyAlignment="1">
      <alignment vertical="top" wrapText="1"/>
    </xf>
    <xf numFmtId="0" fontId="1" fillId="0" borderId="1" xfId="0" applyFont="1" applyBorder="1" applyAlignment="1"/>
    <xf numFmtId="0" fontId="1" fillId="0" borderId="1" xfId="0" applyFont="1" applyFill="1" applyBorder="1" applyAlignment="1"/>
    <xf numFmtId="0" fontId="1" fillId="0" borderId="1" xfId="0" applyFont="1" applyFill="1" applyBorder="1" applyAlignment="1">
      <alignment vertical="top" wrapText="1"/>
    </xf>
    <xf numFmtId="0" fontId="4" fillId="2" borderId="5" xfId="0" applyFont="1" applyFill="1" applyBorder="1"/>
    <xf numFmtId="0" fontId="4" fillId="2" borderId="6" xfId="0" applyFont="1" applyFill="1" applyBorder="1"/>
    <xf numFmtId="164" fontId="0" fillId="0" borderId="1" xfId="0" applyNumberFormat="1" applyBorder="1" applyAlignment="1">
      <alignment horizontal="center"/>
    </xf>
    <xf numFmtId="164" fontId="0" fillId="0" borderId="2" xfId="0" applyNumberFormat="1" applyBorder="1" applyAlignment="1">
      <alignment horizontal="center"/>
    </xf>
    <xf numFmtId="164" fontId="5" fillId="5" borderId="1" xfId="0" applyNumberFormat="1" applyFont="1" applyFill="1" applyBorder="1" applyAlignment="1">
      <alignment horizontal="center" vertical="top" wrapText="1"/>
    </xf>
    <xf numFmtId="164" fontId="0" fillId="0" borderId="9" xfId="0" applyNumberFormat="1" applyBorder="1" applyAlignment="1">
      <alignment horizontal="center"/>
    </xf>
    <xf numFmtId="164" fontId="0" fillId="0" borderId="8" xfId="0" applyNumberFormat="1" applyBorder="1" applyAlignment="1">
      <alignment horizontal="center"/>
    </xf>
    <xf numFmtId="0" fontId="1" fillId="5" borderId="5" xfId="0" applyFont="1" applyFill="1" applyBorder="1" applyAlignment="1">
      <alignment vertical="top" wrapText="1"/>
    </xf>
    <xf numFmtId="164" fontId="0" fillId="0" borderId="5" xfId="0" applyNumberFormat="1" applyBorder="1" applyAlignment="1">
      <alignment horizontal="center"/>
    </xf>
    <xf numFmtId="164" fontId="0" fillId="0" borderId="6" xfId="0" applyNumberFormat="1" applyBorder="1" applyAlignment="1">
      <alignment horizontal="center"/>
    </xf>
    <xf numFmtId="0" fontId="0" fillId="0" borderId="11" xfId="0" applyBorder="1" applyAlignment="1">
      <alignment horizontal="center" vertical="top" wrapText="1"/>
    </xf>
    <xf numFmtId="0" fontId="6" fillId="13" borderId="5" xfId="0" applyFont="1" applyFill="1" applyBorder="1" applyAlignment="1">
      <alignment horizontal="left" vertical="center" wrapText="1"/>
    </xf>
    <xf numFmtId="0" fontId="2" fillId="0" borderId="0" xfId="0" applyFont="1" applyAlignment="1">
      <alignment horizontal="center"/>
    </xf>
    <xf numFmtId="0" fontId="9" fillId="0" borderId="1" xfId="0" applyFont="1" applyBorder="1" applyAlignment="1">
      <alignment horizontal="center" vertical="center" wrapText="1"/>
    </xf>
    <xf numFmtId="0" fontId="6" fillId="13" borderId="1" xfId="0" applyFont="1" applyFill="1" applyBorder="1" applyAlignment="1">
      <alignment horizontal="left" vertical="center" wrapText="1"/>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8" fillId="12" borderId="1" xfId="0" applyFont="1" applyFill="1" applyBorder="1" applyAlignment="1">
      <alignment horizontal="center" vertical="center"/>
    </xf>
    <xf numFmtId="0" fontId="2" fillId="0" borderId="1" xfId="0" applyFont="1" applyBorder="1" applyAlignment="1">
      <alignment wrapText="1"/>
    </xf>
    <xf numFmtId="0" fontId="15" fillId="14" borderId="27" xfId="0" applyFont="1" applyFill="1" applyBorder="1" applyAlignment="1">
      <alignment horizontal="center" vertical="center" textRotation="90" wrapText="1"/>
    </xf>
    <xf numFmtId="0" fontId="13" fillId="5" borderId="21" xfId="0" applyFont="1" applyFill="1" applyBorder="1" applyAlignment="1">
      <alignment horizontal="right" vertical="top" wrapText="1"/>
    </xf>
    <xf numFmtId="164" fontId="0" fillId="0" borderId="21" xfId="0" applyNumberFormat="1" applyBorder="1" applyAlignment="1">
      <alignment horizontal="center"/>
    </xf>
    <xf numFmtId="164" fontId="0" fillId="0" borderId="28" xfId="0" applyNumberFormat="1" applyBorder="1" applyAlignment="1">
      <alignment horizontal="center"/>
    </xf>
    <xf numFmtId="0" fontId="14" fillId="9" borderId="27" xfId="0" applyFont="1" applyFill="1" applyBorder="1" applyAlignment="1">
      <alignment horizontal="center" vertical="center" textRotation="90"/>
    </xf>
    <xf numFmtId="0" fontId="1" fillId="0" borderId="5" xfId="0" applyFont="1" applyFill="1" applyBorder="1" applyAlignment="1"/>
    <xf numFmtId="0" fontId="1" fillId="5" borderId="2" xfId="0" applyFont="1" applyFill="1" applyBorder="1" applyAlignment="1">
      <alignment vertical="top" wrapText="1"/>
    </xf>
    <xf numFmtId="0" fontId="1" fillId="0" borderId="2" xfId="0" applyFont="1" applyFill="1" applyBorder="1" applyAlignment="1"/>
    <xf numFmtId="0" fontId="1" fillId="0" borderId="2" xfId="0" applyFont="1" applyFill="1" applyBorder="1" applyAlignment="1">
      <alignment vertical="top" wrapText="1"/>
    </xf>
    <xf numFmtId="0" fontId="1" fillId="0" borderId="9" xfId="0" applyFont="1" applyFill="1" applyBorder="1" applyAlignment="1">
      <alignmen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0" xfId="0" applyFont="1" applyFill="1" applyBorder="1" applyAlignment="1"/>
    <xf numFmtId="0" fontId="16" fillId="9" borderId="3" xfId="0" applyFont="1" applyFill="1" applyBorder="1" applyAlignment="1">
      <alignment vertical="top" wrapText="1"/>
    </xf>
    <xf numFmtId="0" fontId="1" fillId="5" borderId="9" xfId="0" applyFont="1" applyFill="1" applyBorder="1" applyAlignment="1">
      <alignment vertical="top" wrapText="1"/>
    </xf>
    <xf numFmtId="0" fontId="1" fillId="0" borderId="1" xfId="0" applyFont="1" applyBorder="1"/>
    <xf numFmtId="0" fontId="1" fillId="0" borderId="2" xfId="0" applyFont="1" applyBorder="1"/>
    <xf numFmtId="0" fontId="1" fillId="0" borderId="8" xfId="0" applyFont="1" applyBorder="1"/>
    <xf numFmtId="0" fontId="1" fillId="0" borderId="0" xfId="0" applyFont="1"/>
    <xf numFmtId="0" fontId="1" fillId="14" borderId="1" xfId="0" applyFont="1" applyFill="1" applyBorder="1" applyAlignment="1">
      <alignment horizontal="left" vertical="top" wrapText="1"/>
    </xf>
    <xf numFmtId="0" fontId="1" fillId="0" borderId="10" xfId="0" applyFont="1" applyBorder="1"/>
    <xf numFmtId="0" fontId="1" fillId="0" borderId="24" xfId="0" applyFont="1" applyBorder="1"/>
    <xf numFmtId="0" fontId="1" fillId="0" borderId="5" xfId="0" applyFont="1" applyBorder="1"/>
    <xf numFmtId="0" fontId="1" fillId="0" borderId="6" xfId="0" applyFont="1" applyBorder="1"/>
    <xf numFmtId="0" fontId="1" fillId="14" borderId="8" xfId="0" applyFont="1" applyFill="1" applyBorder="1" applyAlignment="1">
      <alignment horizontal="left" vertical="top" wrapText="1"/>
    </xf>
    <xf numFmtId="0" fontId="1" fillId="0" borderId="0" xfId="0" applyFont="1" applyAlignment="1">
      <alignment horizontal="center"/>
    </xf>
    <xf numFmtId="0" fontId="0" fillId="17" borderId="23" xfId="0" applyFill="1" applyBorder="1" applyAlignment="1">
      <alignment wrapText="1"/>
    </xf>
    <xf numFmtId="0" fontId="17" fillId="17" borderId="23" xfId="0" applyFont="1" applyFill="1" applyBorder="1" applyAlignment="1">
      <alignment wrapText="1"/>
    </xf>
    <xf numFmtId="0" fontId="1" fillId="16" borderId="3" xfId="0" applyFont="1" applyFill="1" applyBorder="1" applyAlignment="1">
      <alignment horizontal="center" wrapText="1"/>
    </xf>
    <xf numFmtId="0" fontId="1" fillId="16" borderId="3" xfId="0" applyFont="1" applyFill="1" applyBorder="1" applyAlignment="1">
      <alignment horizontal="center"/>
    </xf>
    <xf numFmtId="0" fontId="1" fillId="0" borderId="0" xfId="0" applyFont="1" applyAlignment="1">
      <alignment vertical="top"/>
    </xf>
    <xf numFmtId="0" fontId="1" fillId="16" borderId="3" xfId="0" applyFont="1" applyFill="1" applyBorder="1" applyAlignment="1">
      <alignment vertical="top" wrapText="1"/>
    </xf>
    <xf numFmtId="0" fontId="1" fillId="17" borderId="3" xfId="0" applyFont="1" applyFill="1" applyBorder="1" applyAlignment="1">
      <alignment vertical="top"/>
    </xf>
    <xf numFmtId="0" fontId="1" fillId="0" borderId="37" xfId="0" applyFont="1" applyBorder="1" applyAlignment="1">
      <alignment vertical="top"/>
    </xf>
    <xf numFmtId="0" fontId="1" fillId="0" borderId="31" xfId="0" applyFont="1" applyBorder="1" applyAlignment="1">
      <alignment horizontal="center" vertical="top"/>
    </xf>
    <xf numFmtId="0" fontId="1" fillId="17" borderId="7" xfId="0" applyFont="1" applyFill="1" applyBorder="1" applyAlignment="1">
      <alignment vertical="top"/>
    </xf>
    <xf numFmtId="0" fontId="1" fillId="16" borderId="2" xfId="0" applyFont="1" applyFill="1" applyBorder="1" applyAlignment="1">
      <alignment horizontal="left" vertical="top" wrapText="1"/>
    </xf>
    <xf numFmtId="0" fontId="1" fillId="16" borderId="9" xfId="0" applyFont="1" applyFill="1" applyBorder="1" applyAlignment="1">
      <alignment horizontal="left" vertical="top" wrapText="1"/>
    </xf>
    <xf numFmtId="0" fontId="1" fillId="16" borderId="2" xfId="0" applyFont="1" applyFill="1" applyBorder="1" applyAlignment="1">
      <alignment horizontal="left"/>
    </xf>
    <xf numFmtId="0" fontId="1" fillId="16" borderId="2" xfId="0" applyFont="1" applyFill="1" applyBorder="1" applyAlignment="1">
      <alignment horizontal="left" wrapText="1"/>
    </xf>
    <xf numFmtId="0" fontId="1" fillId="16" borderId="9" xfId="0" applyFont="1" applyFill="1" applyBorder="1" applyAlignment="1">
      <alignment horizontal="left"/>
    </xf>
    <xf numFmtId="0" fontId="1" fillId="16" borderId="7" xfId="0" applyFont="1" applyFill="1" applyBorder="1" applyAlignment="1">
      <alignment horizontal="center"/>
    </xf>
    <xf numFmtId="0" fontId="1" fillId="17" borderId="11" xfId="0" applyFont="1" applyFill="1" applyBorder="1" applyAlignment="1">
      <alignment horizontal="left" vertical="top"/>
    </xf>
    <xf numFmtId="0" fontId="1" fillId="17" borderId="26" xfId="0" applyFont="1" applyFill="1" applyBorder="1" applyAlignment="1">
      <alignment horizontal="left" vertical="top"/>
    </xf>
    <xf numFmtId="0" fontId="0" fillId="17" borderId="32" xfId="0" applyFill="1" applyBorder="1" applyAlignment="1">
      <alignment wrapText="1"/>
    </xf>
    <xf numFmtId="0" fontId="1" fillId="0" borderId="1" xfId="0" applyFont="1" applyBorder="1" applyAlignment="1">
      <alignment vertical="top"/>
    </xf>
    <xf numFmtId="0" fontId="1" fillId="0" borderId="8" xfId="0" applyFont="1" applyBorder="1" applyAlignment="1">
      <alignment vertical="top"/>
    </xf>
    <xf numFmtId="0" fontId="8" fillId="8" borderId="5" xfId="0" applyFont="1" applyFill="1" applyBorder="1" applyAlignment="1">
      <alignment horizontal="right" vertical="center" wrapText="1"/>
    </xf>
    <xf numFmtId="0" fontId="8" fillId="8" borderId="5" xfId="0" applyFont="1" applyFill="1" applyBorder="1" applyAlignment="1">
      <alignment horizontal="left" wrapText="1"/>
    </xf>
    <xf numFmtId="0" fontId="1" fillId="16" borderId="23" xfId="0" applyFont="1" applyFill="1" applyBorder="1" applyAlignment="1">
      <alignment vertical="top" wrapText="1"/>
    </xf>
    <xf numFmtId="0" fontId="1" fillId="16" borderId="32" xfId="0" applyFont="1" applyFill="1" applyBorder="1" applyAlignment="1">
      <alignment vertical="top" wrapText="1"/>
    </xf>
    <xf numFmtId="0" fontId="16" fillId="2" borderId="8" xfId="0" applyFont="1" applyFill="1" applyBorder="1"/>
    <xf numFmtId="0" fontId="16" fillId="2" borderId="9" xfId="0" applyFont="1" applyFill="1" applyBorder="1"/>
    <xf numFmtId="0" fontId="18" fillId="17" borderId="3" xfId="0" applyFont="1" applyFill="1" applyBorder="1"/>
    <xf numFmtId="0" fontId="18" fillId="17" borderId="2" xfId="0" applyFont="1" applyFill="1" applyBorder="1"/>
    <xf numFmtId="0" fontId="18" fillId="17" borderId="2" xfId="0" applyFont="1" applyFill="1" applyBorder="1" applyAlignment="1">
      <alignment wrapText="1"/>
    </xf>
    <xf numFmtId="0" fontId="18" fillId="17" borderId="7" xfId="0" applyFont="1" applyFill="1" applyBorder="1"/>
    <xf numFmtId="0" fontId="18" fillId="17" borderId="9" xfId="0" applyFont="1" applyFill="1" applyBorder="1"/>
    <xf numFmtId="0" fontId="18" fillId="17" borderId="2" xfId="0" applyFont="1" applyFill="1" applyBorder="1" applyAlignment="1">
      <alignment vertical="top" wrapText="1"/>
    </xf>
    <xf numFmtId="0" fontId="0" fillId="17" borderId="11" xfId="0" applyFill="1" applyBorder="1"/>
    <xf numFmtId="0" fontId="17" fillId="17" borderId="11" xfId="0" applyFont="1" applyFill="1" applyBorder="1" applyAlignment="1">
      <alignment wrapText="1"/>
    </xf>
    <xf numFmtId="0" fontId="0" fillId="17" borderId="26" xfId="0" applyFill="1" applyBorder="1"/>
    <xf numFmtId="0" fontId="18" fillId="17" borderId="23" xfId="0" applyFont="1" applyFill="1" applyBorder="1" applyAlignment="1">
      <alignment vertical="top" wrapText="1"/>
    </xf>
    <xf numFmtId="0" fontId="1" fillId="16" borderId="3" xfId="0" applyFont="1" applyFill="1" applyBorder="1" applyAlignment="1">
      <alignment horizontal="center" vertical="top"/>
    </xf>
    <xf numFmtId="0" fontId="1" fillId="16" borderId="2" xfId="0" applyFont="1" applyFill="1" applyBorder="1" applyAlignment="1">
      <alignment vertical="top"/>
    </xf>
    <xf numFmtId="0" fontId="18" fillId="17" borderId="35" xfId="0" applyFont="1" applyFill="1" applyBorder="1" applyAlignment="1">
      <alignment vertical="top" wrapText="1"/>
    </xf>
    <xf numFmtId="0" fontId="18" fillId="17" borderId="24" xfId="0" applyFont="1" applyFill="1" applyBorder="1" applyAlignment="1">
      <alignment vertical="top" wrapText="1"/>
    </xf>
    <xf numFmtId="0" fontId="1" fillId="0" borderId="6" xfId="0" applyFont="1" applyFill="1" applyBorder="1"/>
    <xf numFmtId="0" fontId="1" fillId="0" borderId="2" xfId="0" applyFont="1" applyFill="1" applyBorder="1"/>
    <xf numFmtId="0" fontId="2"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1" xfId="0" applyFont="1" applyBorder="1"/>
    <xf numFmtId="0" fontId="1" fillId="0" borderId="8" xfId="0" applyFont="1" applyFill="1" applyBorder="1" applyAlignment="1">
      <alignment vertical="top" wrapText="1"/>
    </xf>
    <xf numFmtId="0" fontId="2" fillId="0" borderId="21" xfId="0" applyFont="1" applyFill="1" applyBorder="1" applyAlignment="1">
      <alignment wrapText="1"/>
    </xf>
    <xf numFmtId="0" fontId="12" fillId="8" borderId="1" xfId="0" applyFont="1" applyFill="1" applyBorder="1" applyAlignment="1">
      <alignment horizontal="left" vertical="top" wrapText="1"/>
    </xf>
    <xf numFmtId="0" fontId="8" fillId="8" borderId="1" xfId="0" applyFont="1" applyFill="1" applyBorder="1" applyAlignment="1">
      <alignment horizontal="center" wrapText="1"/>
    </xf>
    <xf numFmtId="0" fontId="2" fillId="0" borderId="0" xfId="0" applyFont="1" applyBorder="1" applyAlignment="1">
      <alignment wrapText="1"/>
    </xf>
    <xf numFmtId="0" fontId="21" fillId="0" borderId="0" xfId="0" applyFont="1" applyBorder="1" applyAlignment="1">
      <alignment wrapText="1"/>
    </xf>
    <xf numFmtId="0" fontId="3" fillId="0" borderId="0" xfId="0" applyFont="1" applyFill="1" applyBorder="1" applyAlignment="1">
      <alignment horizontal="center" vertical="center" wrapText="1"/>
    </xf>
    <xf numFmtId="0" fontId="8" fillId="8" borderId="1" xfId="0" applyFont="1" applyFill="1" applyBorder="1" applyAlignment="1">
      <alignment horizontal="left" wrapText="1"/>
    </xf>
    <xf numFmtId="0" fontId="2" fillId="0" borderId="0" xfId="0" applyFont="1" applyFill="1" applyBorder="1" applyAlignment="1">
      <alignment wrapText="1"/>
    </xf>
    <xf numFmtId="0" fontId="0" fillId="0" borderId="0" xfId="0" applyFill="1" applyBorder="1" applyAlignment="1">
      <alignment horizontal="center" vertical="top" wrapText="1"/>
    </xf>
    <xf numFmtId="0" fontId="2" fillId="5" borderId="0" xfId="0" applyFont="1" applyFill="1" applyBorder="1" applyAlignment="1">
      <alignment vertical="top" wrapText="1"/>
    </xf>
    <xf numFmtId="0" fontId="2" fillId="0" borderId="8" xfId="0" applyFont="1" applyBorder="1"/>
    <xf numFmtId="0" fontId="11"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0" xfId="0" applyFont="1" applyBorder="1"/>
    <xf numFmtId="0" fontId="1" fillId="0" borderId="0" xfId="0" applyFont="1" applyFill="1" applyBorder="1" applyAlignment="1">
      <alignment vertical="top" wrapText="1"/>
    </xf>
    <xf numFmtId="0" fontId="1" fillId="0" borderId="0" xfId="0" applyFont="1" applyFill="1" applyBorder="1"/>
    <xf numFmtId="0" fontId="9" fillId="14" borderId="5" xfId="0" applyFont="1" applyFill="1" applyBorder="1" applyAlignment="1">
      <alignment horizontal="center" wrapText="1"/>
    </xf>
    <xf numFmtId="0" fontId="24" fillId="14" borderId="1" xfId="0" applyFont="1" applyFill="1" applyBorder="1" applyAlignment="1">
      <alignment horizontal="left" vertical="top" wrapText="1"/>
    </xf>
    <xf numFmtId="0" fontId="2" fillId="0" borderId="1" xfId="0" quotePrefix="1" applyFont="1" applyBorder="1" applyAlignment="1">
      <alignment horizontal="left" vertical="top" wrapText="1"/>
    </xf>
    <xf numFmtId="0" fontId="14" fillId="0" borderId="0" xfId="0" applyFont="1" applyFill="1" applyBorder="1" applyAlignment="1">
      <alignment horizontal="center" vertical="center" textRotation="90" wrapText="1"/>
    </xf>
    <xf numFmtId="0" fontId="1" fillId="0" borderId="0" xfId="0" applyFont="1" applyFill="1" applyBorder="1" applyAlignment="1">
      <alignment vertical="top"/>
    </xf>
    <xf numFmtId="0" fontId="1" fillId="0" borderId="9" xfId="0" applyFont="1" applyFill="1" applyBorder="1" applyAlignment="1"/>
    <xf numFmtId="0" fontId="2" fillId="0" borderId="1" xfId="0" applyFont="1" applyFill="1" applyBorder="1" applyAlignment="1">
      <alignment horizontal="left" vertical="top" wrapText="1"/>
    </xf>
    <xf numFmtId="0" fontId="8" fillId="8"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xf numFmtId="0" fontId="15" fillId="0" borderId="0" xfId="0" applyFont="1" applyFill="1" applyBorder="1" applyAlignment="1">
      <alignment horizontal="center" vertical="center" textRotation="90" wrapText="1"/>
    </xf>
    <xf numFmtId="0" fontId="1" fillId="0" borderId="0" xfId="0" applyFont="1" applyFill="1" applyBorder="1" applyAlignment="1">
      <alignment vertical="center" wrapText="1"/>
    </xf>
    <xf numFmtId="0" fontId="0" fillId="0" borderId="0" xfId="0" applyFill="1" applyBorder="1"/>
    <xf numFmtId="0" fontId="3" fillId="18" borderId="4" xfId="0" applyFont="1" applyFill="1" applyBorder="1" applyAlignment="1">
      <alignment horizontal="center" wrapText="1"/>
    </xf>
    <xf numFmtId="0" fontId="3" fillId="18" borderId="3" xfId="0" applyFont="1" applyFill="1" applyBorder="1" applyAlignment="1">
      <alignment horizontal="center" wrapText="1"/>
    </xf>
    <xf numFmtId="0" fontId="3" fillId="18" borderId="1" xfId="0" applyFont="1" applyFill="1" applyBorder="1" applyAlignment="1">
      <alignment horizontal="center" wrapText="1"/>
    </xf>
    <xf numFmtId="0" fontId="21" fillId="0" borderId="8" xfId="0" applyFont="1" applyBorder="1" applyAlignment="1">
      <alignment horizontal="left" vertical="top" wrapText="1"/>
    </xf>
    <xf numFmtId="0" fontId="2" fillId="14" borderId="5" xfId="0" applyFont="1" applyFill="1" applyBorder="1" applyAlignment="1">
      <alignment horizontal="center" vertical="center"/>
    </xf>
    <xf numFmtId="0" fontId="2" fillId="14" borderId="6" xfId="0" applyFont="1" applyFill="1" applyBorder="1" applyAlignment="1">
      <alignment horizontal="center" vertical="center"/>
    </xf>
    <xf numFmtId="0" fontId="24" fillId="0" borderId="7" xfId="0" applyFont="1" applyBorder="1"/>
    <xf numFmtId="164" fontId="24" fillId="0" borderId="8" xfId="0" applyNumberFormat="1" applyFont="1" applyBorder="1" applyAlignment="1">
      <alignment horizontal="center"/>
    </xf>
    <xf numFmtId="164" fontId="24" fillId="0" borderId="9" xfId="0" applyNumberFormat="1" applyFont="1" applyBorder="1" applyAlignment="1">
      <alignment horizontal="center"/>
    </xf>
    <xf numFmtId="0" fontId="3" fillId="9" borderId="5" xfId="0" applyFont="1" applyFill="1" applyBorder="1" applyAlignment="1">
      <alignment horizontal="center" vertical="center"/>
    </xf>
    <xf numFmtId="0" fontId="3" fillId="0" borderId="0" xfId="0" applyFont="1"/>
    <xf numFmtId="164" fontId="0" fillId="0" borderId="0" xfId="0" applyNumberFormat="1"/>
    <xf numFmtId="0" fontId="24" fillId="0" borderId="0" xfId="0" applyFont="1"/>
    <xf numFmtId="0" fontId="3" fillId="9" borderId="6" xfId="0" applyFont="1" applyFill="1" applyBorder="1" applyAlignment="1">
      <alignment horizontal="center"/>
    </xf>
    <xf numFmtId="164" fontId="0" fillId="0" borderId="1" xfId="0" applyNumberFormat="1" applyBorder="1" applyAlignment="1">
      <alignment horizontal="center" vertical="center"/>
    </xf>
    <xf numFmtId="0" fontId="24" fillId="0" borderId="8" xfId="0" applyFont="1" applyBorder="1"/>
    <xf numFmtId="164" fontId="24" fillId="0" borderId="8" xfId="0" applyNumberFormat="1" applyFont="1" applyBorder="1" applyAlignment="1">
      <alignment horizontal="center" vertical="center"/>
    </xf>
    <xf numFmtId="164" fontId="24" fillId="0" borderId="9" xfId="0" applyNumberFormat="1" applyFont="1" applyBorder="1" applyAlignment="1">
      <alignment horizontal="center" vertical="center"/>
    </xf>
    <xf numFmtId="0" fontId="2" fillId="7" borderId="3" xfId="0" applyFont="1" applyFill="1" applyBorder="1" applyAlignment="1">
      <alignment horizontal="left" vertical="center" wrapText="1"/>
    </xf>
    <xf numFmtId="0" fontId="3" fillId="18" borderId="6" xfId="0" applyFont="1" applyFill="1" applyBorder="1" applyAlignment="1">
      <alignment horizontal="center" wrapText="1"/>
    </xf>
    <xf numFmtId="0" fontId="4" fillId="18" borderId="2" xfId="0" applyFont="1" applyFill="1" applyBorder="1" applyAlignment="1">
      <alignment horizontal="center" wrapText="1"/>
    </xf>
    <xf numFmtId="0" fontId="0" fillId="0" borderId="0" xfId="0" applyBorder="1" applyAlignment="1">
      <alignment horizontal="center" wrapText="1"/>
    </xf>
    <xf numFmtId="0" fontId="0" fillId="0" borderId="35" xfId="0" applyBorder="1" applyAlignment="1">
      <alignment horizontal="center" wrapText="1"/>
    </xf>
    <xf numFmtId="0" fontId="0" fillId="0" borderId="24" xfId="0" applyBorder="1" applyAlignment="1">
      <alignment horizontal="center"/>
    </xf>
    <xf numFmtId="0" fontId="0" fillId="0" borderId="32" xfId="0" applyBorder="1" applyAlignment="1">
      <alignment horizontal="center" wrapText="1"/>
    </xf>
    <xf numFmtId="0" fontId="0" fillId="0" borderId="9" xfId="0" applyBorder="1" applyAlignment="1">
      <alignment horizontal="center"/>
    </xf>
    <xf numFmtId="0" fontId="3" fillId="21" borderId="5" xfId="0" applyFont="1" applyFill="1" applyBorder="1" applyAlignment="1">
      <alignment horizontal="center" vertical="center"/>
    </xf>
    <xf numFmtId="0" fontId="3" fillId="21" borderId="6" xfId="0" applyFont="1" applyFill="1" applyBorder="1" applyAlignment="1">
      <alignment horizontal="center"/>
    </xf>
    <xf numFmtId="164" fontId="0" fillId="0" borderId="0" xfId="0" applyNumberFormat="1" applyAlignment="1">
      <alignment horizontal="center"/>
    </xf>
    <xf numFmtId="0" fontId="6" fillId="0" borderId="0" xfId="0" applyFont="1"/>
    <xf numFmtId="0" fontId="6" fillId="14" borderId="5" xfId="0" applyFont="1" applyFill="1" applyBorder="1" applyAlignment="1"/>
    <xf numFmtId="0" fontId="6" fillId="14" borderId="5" xfId="0" applyFont="1" applyFill="1" applyBorder="1" applyAlignment="1">
      <alignment horizontal="center" vertical="center"/>
    </xf>
    <xf numFmtId="0" fontId="4" fillId="9" borderId="5" xfId="0" applyFont="1" applyFill="1" applyBorder="1"/>
    <xf numFmtId="0" fontId="4" fillId="22" borderId="6" xfId="0" applyFont="1" applyFill="1" applyBorder="1" applyAlignment="1">
      <alignment horizontal="center" vertical="center"/>
    </xf>
    <xf numFmtId="164" fontId="0" fillId="0" borderId="8" xfId="0" applyNumberFormat="1" applyBorder="1" applyAlignment="1">
      <alignment horizontal="center" vertical="center"/>
    </xf>
    <xf numFmtId="0" fontId="2" fillId="14" borderId="3" xfId="0" applyFont="1" applyFill="1" applyBorder="1" applyAlignment="1">
      <alignment horizontal="left" vertical="center" wrapText="1"/>
    </xf>
    <xf numFmtId="0" fontId="3" fillId="21" borderId="3" xfId="0" applyFont="1" applyFill="1" applyBorder="1" applyAlignment="1">
      <alignment vertical="center" wrapText="1"/>
    </xf>
    <xf numFmtId="0" fontId="0" fillId="0" borderId="3" xfId="0" applyBorder="1" applyAlignment="1">
      <alignment horizontal="left"/>
    </xf>
    <xf numFmtId="0" fontId="0" fillId="0" borderId="7" xfId="0" applyBorder="1" applyAlignment="1">
      <alignment horizontal="left"/>
    </xf>
    <xf numFmtId="0" fontId="10" fillId="0" borderId="0" xfId="0" applyFont="1"/>
    <xf numFmtId="0" fontId="0" fillId="0" borderId="5" xfId="0" applyBorder="1"/>
    <xf numFmtId="0" fontId="2" fillId="5" borderId="1" xfId="0" applyFont="1" applyFill="1" applyBorder="1" applyAlignment="1">
      <alignment horizontal="left" vertical="top" wrapText="1"/>
    </xf>
    <xf numFmtId="0" fontId="2" fillId="0" borderId="8" xfId="0" applyFont="1" applyBorder="1" applyAlignment="1">
      <alignment horizontal="left" vertical="top" wrapText="1"/>
    </xf>
    <xf numFmtId="0" fontId="2" fillId="14" borderId="1" xfId="0" applyFont="1" applyFill="1" applyBorder="1" applyAlignment="1">
      <alignment horizontal="left" wrapText="1"/>
    </xf>
    <xf numFmtId="0" fontId="2" fillId="0" borderId="1" xfId="0" applyFont="1" applyBorder="1" applyAlignment="1">
      <alignment horizontal="center"/>
    </xf>
    <xf numFmtId="0" fontId="2" fillId="0" borderId="8" xfId="0" applyFont="1" applyBorder="1" applyAlignment="1">
      <alignment horizontal="center"/>
    </xf>
    <xf numFmtId="0" fontId="8" fillId="8" borderId="1" xfId="0" applyFont="1" applyFill="1" applyBorder="1" applyAlignment="1">
      <alignment wrapText="1"/>
    </xf>
    <xf numFmtId="0" fontId="2" fillId="0" borderId="8" xfId="0" applyFont="1" applyFill="1" applyBorder="1" applyAlignment="1">
      <alignment horizontal="left" vertical="top" wrapText="1"/>
    </xf>
    <xf numFmtId="0" fontId="21" fillId="0" borderId="8" xfId="0" applyFont="1" applyFill="1" applyBorder="1" applyAlignment="1">
      <alignment horizontal="left" vertical="top" wrapText="1"/>
    </xf>
    <xf numFmtId="0" fontId="2" fillId="0" borderId="1" xfId="1" applyFont="1" applyBorder="1" applyAlignment="1">
      <alignment horizontal="left" vertical="top" wrapText="1"/>
    </xf>
    <xf numFmtId="0" fontId="2" fillId="0" borderId="1" xfId="0" applyFont="1" applyFill="1" applyBorder="1" applyAlignment="1">
      <alignment horizontal="center"/>
    </xf>
    <xf numFmtId="0" fontId="6" fillId="0" borderId="13" xfId="0" applyFont="1" applyBorder="1"/>
    <xf numFmtId="0" fontId="6" fillId="0" borderId="15" xfId="0" applyFont="1" applyBorder="1"/>
    <xf numFmtId="0" fontId="2" fillId="0" borderId="8" xfId="0" applyFont="1" applyFill="1" applyBorder="1" applyAlignment="1">
      <alignment horizontal="center"/>
    </xf>
    <xf numFmtId="0" fontId="2" fillId="0" borderId="9" xfId="0" applyFont="1" applyBorder="1"/>
    <xf numFmtId="0" fontId="2" fillId="0" borderId="3" xfId="0" applyFont="1" applyBorder="1"/>
    <xf numFmtId="0" fontId="2" fillId="0" borderId="7" xfId="0" applyFont="1" applyBorder="1"/>
    <xf numFmtId="0" fontId="2" fillId="0" borderId="1" xfId="0" applyFont="1" applyFill="1" applyBorder="1"/>
    <xf numFmtId="0" fontId="2" fillId="0" borderId="1" xfId="0" applyFont="1" applyFill="1" applyBorder="1" applyAlignment="1">
      <alignment vertical="top"/>
    </xf>
    <xf numFmtId="0" fontId="2" fillId="0" borderId="8" xfId="0" applyFont="1" applyFill="1" applyBorder="1" applyAlignment="1">
      <alignment vertical="top"/>
    </xf>
    <xf numFmtId="0" fontId="2" fillId="0" borderId="1" xfId="0" applyFont="1" applyFill="1" applyBorder="1" applyAlignment="1">
      <alignment horizontal="center" vertical="top"/>
    </xf>
    <xf numFmtId="0" fontId="2" fillId="0" borderId="4" xfId="0" applyFont="1" applyBorder="1"/>
    <xf numFmtId="0" fontId="2" fillId="0" borderId="5" xfId="0" applyFont="1" applyBorder="1"/>
    <xf numFmtId="0" fontId="2" fillId="0" borderId="6" xfId="0" applyFont="1" applyBorder="1"/>
    <xf numFmtId="0" fontId="2" fillId="0" borderId="3" xfId="0" applyFont="1" applyFill="1" applyBorder="1"/>
    <xf numFmtId="0" fontId="2" fillId="0" borderId="7" xfId="0" applyFont="1" applyFill="1" applyBorder="1" applyAlignment="1">
      <alignment horizontal="center" vertical="top"/>
    </xf>
    <xf numFmtId="0" fontId="2" fillId="0" borderId="8" xfId="0" applyFont="1" applyFill="1" applyBorder="1"/>
    <xf numFmtId="0" fontId="2" fillId="0" borderId="8" xfId="0" applyFont="1" applyFill="1" applyBorder="1" applyAlignment="1">
      <alignment horizontal="center" vertical="top"/>
    </xf>
    <xf numFmtId="0" fontId="1" fillId="0" borderId="1" xfId="0" applyFont="1" applyBorder="1" applyAlignment="1">
      <alignment vertical="top" wrapText="1"/>
    </xf>
    <xf numFmtId="0" fontId="2" fillId="0" borderId="1" xfId="0" applyFont="1" applyBorder="1" applyAlignment="1">
      <alignment horizontal="left" vertical="top" wrapText="1"/>
    </xf>
    <xf numFmtId="0" fontId="1" fillId="0" borderId="1" xfId="0" applyFont="1" applyFill="1" applyBorder="1" applyAlignment="1">
      <alignment vertical="top" wrapText="1"/>
    </xf>
    <xf numFmtId="0" fontId="2" fillId="0" borderId="0" xfId="0" applyFont="1" applyAlignment="1">
      <alignment horizontal="center"/>
    </xf>
    <xf numFmtId="0" fontId="0" fillId="0" borderId="0" xfId="0" applyAlignment="1">
      <alignment horizontal="center"/>
    </xf>
    <xf numFmtId="0" fontId="3" fillId="18" borderId="5" xfId="0" applyFont="1" applyFill="1" applyBorder="1" applyAlignment="1">
      <alignment horizontal="center" wrapText="1"/>
    </xf>
    <xf numFmtId="0" fontId="14" fillId="12" borderId="7" xfId="0" applyFont="1" applyFill="1" applyBorder="1" applyAlignment="1">
      <alignment horizontal="center" vertical="center"/>
    </xf>
    <xf numFmtId="0" fontId="12" fillId="8" borderId="1" xfId="0" applyFont="1" applyFill="1" applyBorder="1" applyAlignment="1">
      <alignment horizontal="center" vertical="top" wrapText="1"/>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left" vertical="top" wrapText="1"/>
      <protection locked="0"/>
    </xf>
    <xf numFmtId="0" fontId="0" fillId="0" borderId="0" xfId="0" applyProtection="1">
      <protection locked="0"/>
    </xf>
    <xf numFmtId="0" fontId="2" fillId="0" borderId="1" xfId="0" applyFont="1" applyBorder="1" applyAlignment="1" applyProtection="1">
      <alignment horizontal="left" vertical="top" wrapText="1"/>
    </xf>
    <xf numFmtId="0" fontId="2" fillId="0" borderId="1" xfId="0" applyFont="1" applyBorder="1" applyAlignment="1" applyProtection="1">
      <alignment vertical="center" wrapText="1"/>
    </xf>
    <xf numFmtId="0" fontId="0" fillId="0" borderId="0" xfId="0" applyProtection="1"/>
    <xf numFmtId="0" fontId="2" fillId="0" borderId="2"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1" fillId="7" borderId="1" xfId="0" applyFont="1" applyFill="1" applyBorder="1" applyAlignment="1" applyProtection="1">
      <alignment horizontal="left" vertical="top" wrapText="1"/>
    </xf>
    <xf numFmtId="0" fontId="14" fillId="0" borderId="0" xfId="0" applyFont="1" applyFill="1" applyBorder="1" applyAlignment="1" applyProtection="1">
      <alignment horizontal="center" vertical="center" textRotation="90"/>
    </xf>
    <xf numFmtId="0" fontId="1" fillId="0" borderId="0" xfId="0" applyFont="1" applyBorder="1" applyAlignment="1" applyProtection="1">
      <alignment vertical="top" wrapText="1"/>
    </xf>
    <xf numFmtId="0" fontId="1" fillId="0" borderId="0" xfId="0" applyFont="1" applyBorder="1" applyProtection="1"/>
    <xf numFmtId="0" fontId="12" fillId="9" borderId="1" xfId="0" applyFont="1" applyFill="1" applyBorder="1" applyAlignment="1" applyProtection="1">
      <alignment horizontal="center" vertical="top" wrapText="1"/>
    </xf>
    <xf numFmtId="0" fontId="12" fillId="9" borderId="1" xfId="0" applyFont="1" applyFill="1" applyBorder="1" applyAlignment="1" applyProtection="1">
      <alignment horizontal="left"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horizontal="center" wrapText="1"/>
    </xf>
    <xf numFmtId="0" fontId="3" fillId="0" borderId="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8" xfId="0" applyFont="1" applyBorder="1" applyAlignment="1" applyProtection="1">
      <alignment vertical="center" wrapText="1"/>
    </xf>
    <xf numFmtId="0" fontId="2" fillId="0" borderId="1"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0" xfId="0" applyBorder="1" applyProtection="1"/>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3" fillId="0" borderId="8" xfId="0" applyFont="1" applyFill="1" applyBorder="1" applyAlignment="1" applyProtection="1">
      <alignment horizontal="center" vertical="center"/>
    </xf>
    <xf numFmtId="0" fontId="2" fillId="0" borderId="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1" xfId="0" applyFont="1" applyFill="1" applyBorder="1" applyAlignment="1" applyProtection="1">
      <alignment horizontal="left" vertical="center" wrapText="1"/>
    </xf>
    <xf numFmtId="0" fontId="0" fillId="0" borderId="1" xfId="0" applyBorder="1" applyAlignment="1" applyProtection="1"/>
    <xf numFmtId="0" fontId="5" fillId="5" borderId="1" xfId="0" applyFont="1" applyFill="1" applyBorder="1" applyAlignment="1" applyProtection="1">
      <alignment horizontal="left" vertical="top"/>
    </xf>
    <xf numFmtId="0" fontId="0" fillId="0" borderId="8" xfId="0" applyBorder="1" applyAlignment="1" applyProtection="1"/>
    <xf numFmtId="0" fontId="0" fillId="0" borderId="1" xfId="0" applyFill="1" applyBorder="1" applyAlignment="1" applyProtection="1">
      <alignment horizontal="left" vertical="center" wrapText="1"/>
    </xf>
    <xf numFmtId="0" fontId="2" fillId="0" borderId="1" xfId="0" applyFont="1" applyBorder="1" applyAlignment="1" applyProtection="1">
      <alignment wrapText="1"/>
    </xf>
    <xf numFmtId="0" fontId="2" fillId="0" borderId="8" xfId="0" applyFont="1" applyBorder="1" applyAlignment="1" applyProtection="1">
      <alignment wrapText="1"/>
    </xf>
    <xf numFmtId="0" fontId="2" fillId="0" borderId="1" xfId="0" applyFont="1" applyFill="1" applyBorder="1" applyAlignment="1" applyProtection="1">
      <alignment horizontal="center" vertical="top" wrapText="1"/>
    </xf>
    <xf numFmtId="0" fontId="0" fillId="0" borderId="1" xfId="0" applyBorder="1" applyProtection="1"/>
    <xf numFmtId="0" fontId="2" fillId="0" borderId="1" xfId="0" applyFont="1" applyBorder="1" applyAlignment="1" applyProtection="1">
      <alignment vertical="top" wrapText="1"/>
    </xf>
    <xf numFmtId="0" fontId="2" fillId="0" borderId="8" xfId="0" applyFont="1" applyFill="1" applyBorder="1" applyAlignment="1" applyProtection="1">
      <alignment horizontal="center" vertical="top" wrapText="1"/>
    </xf>
    <xf numFmtId="0" fontId="2" fillId="0" borderId="8" xfId="0" applyFont="1" applyBorder="1" applyAlignment="1" applyProtection="1">
      <alignment vertical="top" wrapText="1"/>
    </xf>
    <xf numFmtId="0" fontId="0" fillId="0" borderId="1" xfId="0" applyFont="1" applyFill="1" applyBorder="1" applyAlignment="1" applyProtection="1">
      <alignment wrapText="1"/>
    </xf>
    <xf numFmtId="0" fontId="2" fillId="0" borderId="1" xfId="0" applyFont="1" applyFill="1" applyBorder="1" applyAlignment="1" applyProtection="1">
      <alignment wrapText="1"/>
    </xf>
    <xf numFmtId="0" fontId="2" fillId="0" borderId="1" xfId="0" applyFont="1" applyBorder="1" applyProtection="1"/>
    <xf numFmtId="0" fontId="1" fillId="0" borderId="1" xfId="0" applyFont="1" applyFill="1" applyBorder="1" applyAlignment="1" applyProtection="1">
      <alignment horizontal="center" vertical="top" wrapText="1"/>
    </xf>
    <xf numFmtId="0" fontId="2" fillId="0" borderId="1" xfId="0" applyFont="1" applyBorder="1" applyAlignment="1" applyProtection="1">
      <alignment vertical="top"/>
    </xf>
    <xf numFmtId="0" fontId="2" fillId="0" borderId="1" xfId="0" applyFont="1" applyFill="1" applyBorder="1" applyAlignment="1" applyProtection="1">
      <alignment vertical="top" wrapText="1"/>
    </xf>
    <xf numFmtId="0" fontId="20" fillId="0" borderId="1" xfId="0" applyFont="1" applyFill="1" applyBorder="1" applyAlignment="1" applyProtection="1">
      <alignment horizontal="center" vertical="top" wrapText="1"/>
    </xf>
    <xf numFmtId="0" fontId="20" fillId="0" borderId="8" xfId="0" applyFont="1" applyFill="1" applyBorder="1" applyAlignment="1" applyProtection="1">
      <alignment horizontal="center" vertical="top" wrapText="1"/>
    </xf>
    <xf numFmtId="0" fontId="0" fillId="0" borderId="8" xfId="0" applyBorder="1" applyProtection="1"/>
    <xf numFmtId="0" fontId="2" fillId="0" borderId="8" xfId="0" applyFont="1" applyFill="1" applyBorder="1" applyAlignment="1" applyProtection="1">
      <alignment vertical="top" wrapText="1"/>
    </xf>
    <xf numFmtId="0" fontId="2" fillId="0" borderId="0" xfId="0" applyFont="1" applyBorder="1" applyProtection="1"/>
    <xf numFmtId="0" fontId="1" fillId="0" borderId="0" xfId="0" applyFont="1" applyFill="1" applyBorder="1" applyProtection="1"/>
    <xf numFmtId="0" fontId="3" fillId="0" borderId="0" xfId="0" applyFont="1" applyProtection="1"/>
    <xf numFmtId="0" fontId="1" fillId="0" borderId="0" xfId="0" applyFont="1" applyFill="1" applyBorder="1" applyAlignment="1" applyProtection="1">
      <alignment vertical="top" wrapText="1"/>
    </xf>
    <xf numFmtId="0" fontId="1" fillId="0" borderId="0" xfId="0" applyFont="1" applyFill="1" applyBorder="1" applyAlignment="1" applyProtection="1"/>
    <xf numFmtId="0" fontId="16" fillId="0" borderId="0" xfId="0" applyFont="1" applyFill="1" applyBorder="1" applyAlignment="1" applyProtection="1">
      <alignment vertical="top" wrapText="1"/>
    </xf>
    <xf numFmtId="0" fontId="8" fillId="9" borderId="5" xfId="0" applyFont="1" applyFill="1" applyBorder="1" applyAlignment="1" applyProtection="1">
      <alignment horizontal="right" vertical="center" wrapText="1"/>
    </xf>
    <xf numFmtId="0" fontId="8" fillId="9" borderId="5" xfId="0" applyFont="1" applyFill="1" applyBorder="1" applyAlignment="1" applyProtection="1">
      <alignment horizontal="left" wrapText="1"/>
    </xf>
    <xf numFmtId="164" fontId="11" fillId="9" borderId="5" xfId="0" applyNumberFormat="1" applyFont="1" applyFill="1" applyBorder="1" applyAlignment="1" applyProtection="1">
      <alignment horizontal="center" vertical="center" wrapText="1"/>
    </xf>
    <xf numFmtId="0" fontId="3" fillId="18" borderId="4" xfId="0" applyFont="1" applyFill="1" applyBorder="1" applyAlignment="1" applyProtection="1">
      <alignment horizontal="center" wrapText="1"/>
    </xf>
    <xf numFmtId="0" fontId="3" fillId="18" borderId="5" xfId="0" applyFont="1" applyFill="1" applyBorder="1" applyAlignment="1" applyProtection="1">
      <alignment wrapText="1"/>
    </xf>
    <xf numFmtId="0" fontId="3" fillId="18" borderId="5" xfId="0" applyFont="1" applyFill="1" applyBorder="1" applyAlignment="1" applyProtection="1">
      <alignment horizontal="center" wrapText="1"/>
    </xf>
    <xf numFmtId="0" fontId="3" fillId="18" borderId="6" xfId="0" applyFont="1" applyFill="1" applyBorder="1" applyAlignment="1" applyProtection="1">
      <alignment wrapText="1"/>
    </xf>
    <xf numFmtId="0" fontId="3" fillId="18" borderId="3" xfId="0" applyFont="1" applyFill="1" applyBorder="1" applyAlignment="1" applyProtection="1">
      <alignment horizontal="center" wrapText="1"/>
    </xf>
    <xf numFmtId="0" fontId="3" fillId="18" borderId="1" xfId="0" applyFont="1" applyFill="1" applyBorder="1" applyAlignment="1" applyProtection="1">
      <alignment horizontal="center" wrapText="1"/>
    </xf>
    <xf numFmtId="0" fontId="3" fillId="18" borderId="1" xfId="0" applyFont="1" applyFill="1" applyBorder="1" applyAlignment="1" applyProtection="1">
      <alignment wrapText="1"/>
    </xf>
    <xf numFmtId="0" fontId="4" fillId="18" borderId="2" xfId="0" applyFont="1" applyFill="1" applyBorder="1" applyAlignment="1" applyProtection="1">
      <alignment wrapText="1"/>
    </xf>
    <xf numFmtId="0" fontId="0" fillId="0" borderId="0" xfId="0" applyFill="1" applyBorder="1" applyProtection="1"/>
    <xf numFmtId="0" fontId="0" fillId="0" borderId="0" xfId="0" applyBorder="1" applyAlignment="1" applyProtection="1">
      <alignment horizontal="right"/>
    </xf>
    <xf numFmtId="0" fontId="2" fillId="0" borderId="0" xfId="0" applyFont="1" applyBorder="1" applyAlignment="1" applyProtection="1">
      <alignment vertical="center" wrapText="1"/>
    </xf>
    <xf numFmtId="0" fontId="0" fillId="0" borderId="0" xfId="0" applyBorder="1" applyAlignment="1" applyProtection="1">
      <alignment horizontal="left" vertical="center" wrapText="1"/>
    </xf>
    <xf numFmtId="0" fontId="0" fillId="0" borderId="0" xfId="0" applyAlignment="1" applyProtection="1"/>
    <xf numFmtId="0" fontId="0" fillId="0" borderId="0" xfId="0" applyBorder="1" applyAlignment="1" applyProtection="1"/>
    <xf numFmtId="0" fontId="0" fillId="0" borderId="0" xfId="0" applyFill="1" applyBorder="1" applyAlignment="1" applyProtection="1"/>
    <xf numFmtId="0" fontId="0" fillId="0" borderId="0" xfId="0" applyBorder="1" applyAlignment="1" applyProtection="1">
      <alignment horizontal="left" vertical="center"/>
    </xf>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1" fillId="0" borderId="0" xfId="0" applyFont="1" applyBorder="1" applyAlignment="1" applyProtection="1">
      <alignment wrapText="1"/>
    </xf>
    <xf numFmtId="0" fontId="0" fillId="0" borderId="0" xfId="0" applyBorder="1" applyAlignment="1" applyProtection="1">
      <alignment wrapText="1"/>
    </xf>
    <xf numFmtId="0" fontId="2" fillId="0" borderId="1" xfId="0" applyFont="1" applyFill="1" applyBorder="1" applyAlignment="1" applyProtection="1">
      <alignment vertical="center" wrapText="1"/>
    </xf>
    <xf numFmtId="0" fontId="2" fillId="0" borderId="0" xfId="0" applyFont="1" applyBorder="1" applyAlignment="1" applyProtection="1">
      <alignment wrapText="1"/>
    </xf>
    <xf numFmtId="0" fontId="2" fillId="0" borderId="0" xfId="0" applyFont="1" applyFill="1" applyBorder="1" applyAlignment="1" applyProtection="1">
      <alignment wrapText="1"/>
    </xf>
    <xf numFmtId="0" fontId="0" fillId="0" borderId="0" xfId="0" applyAlignment="1" applyProtection="1">
      <alignment wrapText="1"/>
    </xf>
    <xf numFmtId="0" fontId="0" fillId="0" borderId="1" xfId="0" applyBorder="1" applyAlignment="1" applyProtection="1">
      <alignment wrapText="1"/>
    </xf>
    <xf numFmtId="0" fontId="2" fillId="0" borderId="2" xfId="0" applyFont="1" applyFill="1" applyBorder="1" applyAlignment="1" applyProtection="1">
      <alignment horizontal="left" vertical="top"/>
      <protection locked="0"/>
    </xf>
    <xf numFmtId="0" fontId="2" fillId="0" borderId="8" xfId="0" applyFont="1" applyBorder="1" applyAlignment="1" applyProtection="1">
      <alignment horizontal="left" vertical="top" wrapText="1"/>
      <protection locked="0"/>
    </xf>
    <xf numFmtId="0" fontId="2" fillId="0" borderId="9" xfId="0" applyFont="1" applyFill="1" applyBorder="1" applyAlignment="1" applyProtection="1">
      <alignment horizontal="left" vertical="top"/>
      <protection locked="0"/>
    </xf>
    <xf numFmtId="164" fontId="0" fillId="0" borderId="2" xfId="0" applyNumberFormat="1" applyBorder="1" applyAlignment="1" applyProtection="1">
      <alignment horizontal="center"/>
      <protection locked="0"/>
    </xf>
    <xf numFmtId="0" fontId="2" fillId="0" borderId="0" xfId="0" applyFont="1" applyProtection="1">
      <protection locked="0"/>
    </xf>
    <xf numFmtId="0" fontId="2" fillId="0" borderId="0" xfId="0" applyFont="1" applyProtection="1"/>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1" fillId="19" borderId="4"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19" borderId="7" xfId="0" applyFont="1" applyFill="1" applyBorder="1" applyAlignment="1" applyProtection="1">
      <alignment vertical="center" wrapText="1"/>
    </xf>
    <xf numFmtId="0" fontId="26" fillId="20" borderId="4" xfId="0" applyFont="1" applyFill="1" applyBorder="1" applyAlignment="1" applyProtection="1">
      <alignment vertical="center"/>
    </xf>
    <xf numFmtId="0" fontId="26" fillId="20" borderId="14" xfId="0" applyFont="1" applyFill="1" applyBorder="1" applyAlignment="1" applyProtection="1">
      <alignment vertical="center"/>
    </xf>
    <xf numFmtId="0" fontId="26" fillId="20" borderId="6"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5" borderId="37" xfId="0" applyFont="1" applyFill="1" applyBorder="1" applyAlignment="1" applyProtection="1">
      <alignment vertical="center" wrapText="1"/>
    </xf>
    <xf numFmtId="0" fontId="1" fillId="5" borderId="2"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5" borderId="37" xfId="0" applyFont="1" applyFill="1" applyBorder="1" applyAlignment="1" applyProtection="1">
      <alignment horizontal="left" vertical="center" wrapText="1"/>
    </xf>
    <xf numFmtId="0" fontId="0" fillId="0" borderId="2" xfId="0" applyBorder="1" applyProtection="1"/>
    <xf numFmtId="0" fontId="1" fillId="5" borderId="57" xfId="0" applyFont="1" applyFill="1" applyBorder="1" applyAlignment="1" applyProtection="1">
      <alignment horizontal="left" vertical="center" wrapText="1"/>
    </xf>
    <xf numFmtId="0" fontId="0" fillId="0" borderId="9" xfId="0" applyBorder="1" applyProtection="1"/>
    <xf numFmtId="0" fontId="6" fillId="14" borderId="4" xfId="0" applyFont="1" applyFill="1" applyBorder="1" applyAlignment="1">
      <alignment vertical="center"/>
    </xf>
    <xf numFmtId="0" fontId="6" fillId="14" borderId="5" xfId="0" applyFont="1" applyFill="1" applyBorder="1" applyAlignment="1">
      <alignment vertical="center"/>
    </xf>
    <xf numFmtId="0" fontId="6" fillId="14" borderId="6" xfId="0" applyFont="1" applyFill="1" applyBorder="1" applyAlignment="1">
      <alignment vertical="center"/>
    </xf>
    <xf numFmtId="0" fontId="6" fillId="14" borderId="3" xfId="0" applyFont="1" applyFill="1" applyBorder="1" applyAlignment="1">
      <alignment vertical="center" wrapText="1"/>
    </xf>
    <xf numFmtId="0" fontId="6" fillId="14" borderId="1" xfId="0" applyFont="1" applyFill="1" applyBorder="1" applyAlignment="1">
      <alignment vertical="center" wrapText="1"/>
    </xf>
    <xf numFmtId="0" fontId="6" fillId="14" borderId="2" xfId="0" applyFont="1" applyFill="1" applyBorder="1" applyAlignment="1">
      <alignment vertical="center" wrapText="1"/>
    </xf>
    <xf numFmtId="0" fontId="0" fillId="0" borderId="0" xfId="0" applyAlignment="1">
      <alignment vertical="center" wrapText="1"/>
    </xf>
    <xf numFmtId="0" fontId="4" fillId="9" borderId="4" xfId="0" applyFont="1" applyFill="1" applyBorder="1" applyAlignment="1">
      <alignment vertical="center"/>
    </xf>
    <xf numFmtId="0" fontId="4" fillId="9" borderId="5" xfId="0" applyFont="1" applyFill="1" applyBorder="1" applyAlignment="1">
      <alignment vertical="center"/>
    </xf>
    <xf numFmtId="0" fontId="4" fillId="9" borderId="6" xfId="0" applyFont="1" applyFill="1" applyBorder="1" applyAlignment="1">
      <alignment vertical="center"/>
    </xf>
    <xf numFmtId="0" fontId="4" fillId="9" borderId="3" xfId="0" applyFont="1" applyFill="1" applyBorder="1" applyAlignment="1">
      <alignment vertical="center" wrapText="1"/>
    </xf>
    <xf numFmtId="0" fontId="4" fillId="9" borderId="1" xfId="0" applyFont="1" applyFill="1" applyBorder="1" applyAlignment="1">
      <alignment vertical="center" wrapText="1"/>
    </xf>
    <xf numFmtId="0" fontId="4" fillId="9" borderId="2" xfId="0" applyFont="1" applyFill="1" applyBorder="1" applyAlignment="1">
      <alignment vertical="center" wrapText="1"/>
    </xf>
    <xf numFmtId="0" fontId="4" fillId="21" borderId="4" xfId="0" applyFont="1" applyFill="1" applyBorder="1" applyAlignment="1">
      <alignment vertical="center"/>
    </xf>
    <xf numFmtId="0" fontId="4" fillId="21" borderId="5" xfId="0" applyFont="1" applyFill="1" applyBorder="1" applyAlignment="1">
      <alignment vertical="center"/>
    </xf>
    <xf numFmtId="0" fontId="4" fillId="21" borderId="6" xfId="0" applyFont="1" applyFill="1" applyBorder="1" applyAlignment="1">
      <alignment vertical="center"/>
    </xf>
    <xf numFmtId="0" fontId="4" fillId="21" borderId="3" xfId="0" applyFont="1" applyFill="1" applyBorder="1" applyAlignment="1">
      <alignment vertical="center" wrapText="1"/>
    </xf>
    <xf numFmtId="0" fontId="4" fillId="21" borderId="1" xfId="0" applyFont="1" applyFill="1" applyBorder="1" applyAlignment="1">
      <alignment vertical="center" wrapText="1"/>
    </xf>
    <xf numFmtId="0" fontId="4" fillId="21" borderId="2" xfId="0" applyFont="1" applyFill="1" applyBorder="1" applyAlignment="1">
      <alignment vertical="center" wrapText="1"/>
    </xf>
    <xf numFmtId="0" fontId="1" fillId="0" borderId="0" xfId="0" applyFont="1" applyFill="1" applyBorder="1" applyAlignment="1">
      <alignment horizontal="left" vertical="center" wrapText="1"/>
    </xf>
    <xf numFmtId="0" fontId="0" fillId="0" borderId="2" xfId="0" applyBorder="1" applyAlignment="1" applyProtection="1">
      <alignment vertical="center"/>
      <protection locked="0"/>
    </xf>
    <xf numFmtId="0" fontId="0" fillId="0" borderId="9" xfId="0" applyBorder="1" applyAlignment="1" applyProtection="1">
      <alignment vertical="center"/>
      <protection locked="0"/>
    </xf>
    <xf numFmtId="0" fontId="0" fillId="0" borderId="56" xfId="0" applyBorder="1" applyAlignment="1">
      <alignment vertical="center" wrapText="1"/>
    </xf>
    <xf numFmtId="0" fontId="0" fillId="0" borderId="2" xfId="0" applyBorder="1" applyAlignment="1" applyProtection="1">
      <alignment vertical="center" wrapText="1"/>
      <protection locked="0"/>
    </xf>
    <xf numFmtId="0" fontId="0" fillId="0" borderId="9" xfId="0" applyBorder="1" applyAlignment="1" applyProtection="1">
      <alignment vertical="center" wrapText="1"/>
      <protection locked="0"/>
    </xf>
    <xf numFmtId="0" fontId="21" fillId="0" borderId="2" xfId="0" applyFont="1" applyBorder="1" applyAlignment="1" applyProtection="1">
      <alignment vertical="center" wrapText="1"/>
      <protection locked="0"/>
    </xf>
    <xf numFmtId="0" fontId="2" fillId="0" borderId="56" xfId="0" applyFont="1" applyBorder="1" applyAlignment="1">
      <alignment vertical="center" wrapText="1"/>
    </xf>
    <xf numFmtId="0" fontId="16" fillId="0" borderId="0"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0" fillId="0" borderId="0" xfId="0" applyBorder="1" applyAlignment="1">
      <alignment horizontal="center" vertical="center"/>
    </xf>
    <xf numFmtId="0" fontId="2" fillId="0" borderId="0" xfId="0" applyFont="1" applyBorder="1" applyAlignment="1">
      <alignment horizontal="center" vertical="center"/>
    </xf>
    <xf numFmtId="0" fontId="1" fillId="0" borderId="6" xfId="0" applyFont="1" applyFill="1" applyBorder="1" applyAlignment="1">
      <alignment vertical="center"/>
    </xf>
    <xf numFmtId="0" fontId="1" fillId="0" borderId="2" xfId="0" applyFont="1" applyFill="1" applyBorder="1" applyAlignment="1">
      <alignment vertical="center"/>
    </xf>
    <xf numFmtId="0" fontId="1" fillId="0" borderId="9" xfId="0" applyFont="1" applyFill="1" applyBorder="1" applyAlignment="1">
      <alignment vertical="center"/>
    </xf>
    <xf numFmtId="0" fontId="1" fillId="0" borderId="1" xfId="0" applyFont="1" applyFill="1" applyBorder="1" applyAlignment="1" applyProtection="1">
      <alignment horizontal="left" vertical="center"/>
    </xf>
    <xf numFmtId="0" fontId="0" fillId="0" borderId="1" xfId="0"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0" fillId="0" borderId="8" xfId="0" applyBorder="1" applyAlignment="1" applyProtection="1">
      <alignment horizontal="left" vertical="center"/>
    </xf>
    <xf numFmtId="0" fontId="1" fillId="0" borderId="9" xfId="0" applyFont="1" applyFill="1" applyBorder="1" applyAlignment="1" applyProtection="1">
      <alignment horizontal="left" vertical="center"/>
    </xf>
    <xf numFmtId="0" fontId="8" fillId="2" borderId="50" xfId="0" applyFont="1" applyFill="1" applyBorder="1" applyAlignment="1">
      <alignment horizontal="center"/>
    </xf>
    <xf numFmtId="0" fontId="8" fillId="2" borderId="51" xfId="0" applyFont="1" applyFill="1" applyBorder="1" applyAlignment="1">
      <alignment horizontal="center"/>
    </xf>
    <xf numFmtId="0" fontId="19" fillId="17" borderId="4" xfId="0" applyFont="1" applyFill="1" applyBorder="1" applyAlignment="1">
      <alignment horizontal="center"/>
    </xf>
    <xf numFmtId="0" fontId="19" fillId="17" borderId="6" xfId="0" applyFont="1" applyFill="1" applyBorder="1" applyAlignment="1">
      <alignment horizontal="center"/>
    </xf>
    <xf numFmtId="0" fontId="19" fillId="17" borderId="33" xfId="0" applyFont="1" applyFill="1" applyBorder="1" applyAlignment="1">
      <alignment horizontal="center" vertical="top" wrapText="1"/>
    </xf>
    <xf numFmtId="0" fontId="19" fillId="17" borderId="6" xfId="0" applyFont="1" applyFill="1" applyBorder="1" applyAlignment="1">
      <alignment horizontal="center" vertical="top" wrapText="1"/>
    </xf>
    <xf numFmtId="0" fontId="14" fillId="9" borderId="39" xfId="0" applyFont="1" applyFill="1" applyBorder="1" applyAlignment="1">
      <alignment horizontal="center" vertical="center" textRotation="90"/>
    </xf>
    <xf numFmtId="0" fontId="14" fillId="9" borderId="40" xfId="0" applyFont="1" applyFill="1" applyBorder="1" applyAlignment="1">
      <alignment horizontal="center" vertical="center" textRotation="90"/>
    </xf>
    <xf numFmtId="0" fontId="15" fillId="14" borderId="13" xfId="0" applyFont="1" applyFill="1" applyBorder="1" applyAlignment="1">
      <alignment horizontal="center" vertical="center" textRotation="90"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4" fillId="15" borderId="44" xfId="0" applyFont="1" applyFill="1" applyBorder="1" applyAlignment="1">
      <alignment horizontal="center" vertical="center" textRotation="90"/>
    </xf>
    <xf numFmtId="0" fontId="14" fillId="15" borderId="45" xfId="0" applyFont="1" applyFill="1" applyBorder="1" applyAlignment="1">
      <alignment horizontal="center" vertical="center" textRotation="90"/>
    </xf>
    <xf numFmtId="0" fontId="1" fillId="0" borderId="1" xfId="0" applyFont="1" applyBorder="1" applyAlignment="1">
      <alignment vertical="top" wrapText="1"/>
    </xf>
    <xf numFmtId="0" fontId="1" fillId="0" borderId="5" xfId="0" applyFont="1" applyBorder="1" applyAlignment="1">
      <alignment horizontal="left" vertical="top"/>
    </xf>
    <xf numFmtId="0" fontId="1" fillId="0" borderId="1" xfId="0" applyFont="1" applyBorder="1" applyAlignment="1">
      <alignment horizontal="left" vertical="top"/>
    </xf>
    <xf numFmtId="0" fontId="1" fillId="14" borderId="1" xfId="0" applyFont="1" applyFill="1" applyBorder="1" applyAlignment="1">
      <alignment horizontal="left" vertical="top" wrapText="1"/>
    </xf>
    <xf numFmtId="0" fontId="16" fillId="9" borderId="3" xfId="0" applyFont="1" applyFill="1" applyBorder="1" applyAlignment="1">
      <alignment horizontal="left" vertical="top" wrapText="1"/>
    </xf>
    <xf numFmtId="0" fontId="13" fillId="17" borderId="33" xfId="0"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13" fillId="16" borderId="52" xfId="0" applyFont="1" applyFill="1" applyBorder="1" applyAlignment="1">
      <alignment horizontal="center" vertical="top"/>
    </xf>
    <xf numFmtId="0" fontId="13" fillId="16" borderId="53" xfId="0" applyFont="1" applyFill="1" applyBorder="1" applyAlignment="1">
      <alignment horizontal="center" vertical="top"/>
    </xf>
    <xf numFmtId="0" fontId="13" fillId="16" borderId="4" xfId="0" applyFont="1" applyFill="1" applyBorder="1" applyAlignment="1">
      <alignment horizontal="center" vertical="top" wrapText="1"/>
    </xf>
    <xf numFmtId="0" fontId="13" fillId="16" borderId="6" xfId="0" applyFont="1" applyFill="1" applyBorder="1" applyAlignment="1">
      <alignment horizontal="center" vertical="top" wrapText="1"/>
    </xf>
    <xf numFmtId="0" fontId="13" fillId="17" borderId="4" xfId="0" applyFont="1" applyFill="1" applyBorder="1" applyAlignment="1">
      <alignment horizontal="center" vertical="top"/>
    </xf>
    <xf numFmtId="0" fontId="13" fillId="17" borderId="18" xfId="0" applyFont="1" applyFill="1" applyBorder="1" applyAlignment="1">
      <alignment horizontal="center" vertical="top"/>
    </xf>
    <xf numFmtId="0" fontId="1" fillId="16" borderId="34" xfId="0" applyFont="1" applyFill="1" applyBorder="1" applyAlignment="1">
      <alignment horizontal="center" vertical="top" wrapText="1"/>
    </xf>
    <xf numFmtId="0" fontId="1" fillId="16" borderId="27" xfId="0" applyFont="1" applyFill="1" applyBorder="1" applyAlignment="1">
      <alignment horizontal="center" vertical="top" wrapText="1"/>
    </xf>
    <xf numFmtId="0" fontId="1" fillId="16" borderId="29" xfId="0" applyFont="1" applyFill="1" applyBorder="1" applyAlignment="1">
      <alignment horizontal="center" vertical="top" wrapText="1"/>
    </xf>
    <xf numFmtId="0" fontId="1" fillId="16" borderId="24" xfId="0" applyFont="1" applyFill="1" applyBorder="1" applyAlignment="1">
      <alignment horizontal="left" vertical="top" wrapText="1"/>
    </xf>
    <xf numFmtId="0" fontId="1" fillId="16" borderId="28" xfId="0" applyFont="1" applyFill="1" applyBorder="1" applyAlignment="1">
      <alignment horizontal="left" vertical="top" wrapText="1"/>
    </xf>
    <xf numFmtId="0" fontId="1" fillId="16" borderId="30" xfId="0" applyFont="1" applyFill="1" applyBorder="1" applyAlignment="1">
      <alignment horizontal="left" vertical="top" wrapText="1"/>
    </xf>
    <xf numFmtId="0" fontId="14" fillId="15" borderId="41" xfId="0" applyFont="1" applyFill="1" applyBorder="1" applyAlignment="1">
      <alignment horizontal="center" vertical="center" textRotation="90"/>
    </xf>
    <xf numFmtId="0" fontId="14" fillId="15" borderId="27" xfId="0" applyFont="1" applyFill="1" applyBorder="1" applyAlignment="1">
      <alignment horizontal="center" vertical="center" textRotation="90"/>
    </xf>
    <xf numFmtId="0" fontId="14" fillId="15" borderId="42" xfId="0" applyFont="1" applyFill="1" applyBorder="1" applyAlignment="1">
      <alignment horizontal="center" vertical="center" textRotation="90"/>
    </xf>
    <xf numFmtId="0" fontId="13" fillId="16" borderId="4" xfId="0" applyFont="1" applyFill="1" applyBorder="1" applyAlignment="1">
      <alignment horizontal="center" vertical="top"/>
    </xf>
    <xf numFmtId="0" fontId="13" fillId="16" borderId="6" xfId="0" applyFont="1" applyFill="1" applyBorder="1" applyAlignment="1">
      <alignment horizontal="center" vertical="top"/>
    </xf>
    <xf numFmtId="0" fontId="15" fillId="14" borderId="54" xfId="0" applyFont="1" applyFill="1" applyBorder="1" applyAlignment="1">
      <alignment horizontal="center" vertical="center" textRotation="90" wrapText="1"/>
    </xf>
    <xf numFmtId="0" fontId="15" fillId="14" borderId="55" xfId="0" applyFont="1" applyFill="1" applyBorder="1" applyAlignment="1">
      <alignment horizontal="center" vertical="center" textRotation="90" wrapText="1"/>
    </xf>
    <xf numFmtId="0" fontId="1" fillId="17" borderId="25" xfId="0" applyFont="1" applyFill="1" applyBorder="1" applyAlignment="1">
      <alignment horizontal="left" vertical="top" wrapText="1"/>
    </xf>
    <xf numFmtId="0" fontId="1" fillId="17" borderId="38" xfId="0" applyFont="1" applyFill="1" applyBorder="1" applyAlignment="1">
      <alignment horizontal="left" vertical="top" wrapText="1"/>
    </xf>
    <xf numFmtId="0" fontId="1" fillId="17" borderId="34" xfId="0" applyFont="1" applyFill="1" applyBorder="1" applyAlignment="1">
      <alignment horizontal="center" vertical="top" wrapText="1"/>
    </xf>
    <xf numFmtId="0" fontId="1" fillId="17" borderId="29" xfId="0" applyFont="1" applyFill="1" applyBorder="1" applyAlignment="1">
      <alignment horizontal="center" vertical="top" wrapText="1"/>
    </xf>
    <xf numFmtId="0" fontId="1" fillId="17" borderId="27" xfId="0" applyFont="1" applyFill="1" applyBorder="1" applyAlignment="1">
      <alignment horizontal="center" vertical="top" wrapText="1"/>
    </xf>
    <xf numFmtId="0" fontId="1" fillId="17" borderId="49" xfId="0" applyFont="1" applyFill="1" applyBorder="1" applyAlignment="1">
      <alignment horizontal="left" vertical="top" wrapText="1"/>
    </xf>
    <xf numFmtId="0" fontId="1" fillId="16" borderId="24" xfId="0" applyFont="1" applyFill="1" applyBorder="1" applyAlignment="1">
      <alignment horizontal="center" vertical="top" wrapText="1"/>
    </xf>
    <xf numFmtId="0" fontId="1" fillId="16" borderId="30" xfId="0" applyFont="1" applyFill="1" applyBorder="1" applyAlignment="1">
      <alignment horizontal="center" vertical="top" wrapText="1"/>
    </xf>
    <xf numFmtId="0" fontId="1" fillId="16" borderId="47" xfId="0" applyFont="1" applyFill="1" applyBorder="1" applyAlignment="1">
      <alignment horizontal="left" vertical="top" wrapText="1"/>
    </xf>
    <xf numFmtId="0" fontId="1" fillId="16" borderId="48" xfId="0" applyFont="1" applyFill="1" applyBorder="1" applyAlignment="1">
      <alignment horizontal="left" vertical="top" wrapText="1"/>
    </xf>
    <xf numFmtId="0" fontId="1" fillId="17" borderId="36" xfId="0" applyFont="1" applyFill="1" applyBorder="1" applyAlignment="1">
      <alignment horizontal="center" vertical="top"/>
    </xf>
    <xf numFmtId="0" fontId="1" fillId="17" borderId="43" xfId="0" applyFont="1" applyFill="1" applyBorder="1" applyAlignment="1">
      <alignment horizontal="center" vertical="top"/>
    </xf>
    <xf numFmtId="0" fontId="1" fillId="17" borderId="36" xfId="0" applyFont="1" applyFill="1" applyBorder="1" applyAlignment="1">
      <alignment horizontal="left" vertical="top"/>
    </xf>
    <xf numFmtId="0" fontId="1" fillId="17" borderId="43" xfId="0" applyFont="1" applyFill="1" applyBorder="1" applyAlignment="1">
      <alignment horizontal="left" vertical="top"/>
    </xf>
    <xf numFmtId="0" fontId="1" fillId="0" borderId="8" xfId="0" applyFont="1" applyBorder="1" applyAlignment="1">
      <alignment vertical="top" wrapText="1"/>
    </xf>
    <xf numFmtId="0" fontId="1" fillId="17" borderId="34" xfId="0" applyFont="1" applyFill="1" applyBorder="1" applyAlignment="1">
      <alignment horizontal="center" vertical="top"/>
    </xf>
    <xf numFmtId="0" fontId="1" fillId="17" borderId="27" xfId="0" applyFont="1" applyFill="1" applyBorder="1" applyAlignment="1">
      <alignment horizontal="center" vertical="top"/>
    </xf>
    <xf numFmtId="0" fontId="1" fillId="17" borderId="29" xfId="0" applyFont="1" applyFill="1" applyBorder="1" applyAlignment="1">
      <alignment horizontal="center" vertical="top"/>
    </xf>
    <xf numFmtId="0" fontId="1" fillId="17" borderId="25" xfId="0" applyFont="1" applyFill="1" applyBorder="1" applyAlignment="1">
      <alignment horizontal="left" vertical="top"/>
    </xf>
    <xf numFmtId="0" fontId="1" fillId="17" borderId="49" xfId="0" applyFont="1" applyFill="1" applyBorder="1" applyAlignment="1">
      <alignment horizontal="left" vertical="top"/>
    </xf>
    <xf numFmtId="0" fontId="1" fillId="17" borderId="38" xfId="0" applyFont="1" applyFill="1" applyBorder="1" applyAlignment="1">
      <alignment horizontal="left" vertical="top"/>
    </xf>
    <xf numFmtId="0" fontId="1" fillId="16" borderId="46" xfId="0" applyFont="1" applyFill="1" applyBorder="1" applyAlignment="1">
      <alignment horizontal="center" vertical="top" wrapText="1"/>
    </xf>
    <xf numFmtId="0" fontId="1" fillId="16" borderId="17" xfId="0" applyFont="1" applyFill="1" applyBorder="1" applyAlignment="1">
      <alignment horizontal="center" vertical="top" wrapText="1"/>
    </xf>
    <xf numFmtId="0" fontId="16" fillId="9" borderId="34" xfId="0" applyFont="1" applyFill="1" applyBorder="1" applyAlignment="1">
      <alignment horizontal="left" vertical="top" wrapText="1"/>
    </xf>
    <xf numFmtId="0" fontId="16" fillId="2" borderId="7" xfId="0" applyFont="1" applyFill="1" applyBorder="1" applyAlignment="1">
      <alignment horizontal="left"/>
    </xf>
    <xf numFmtId="0" fontId="16" fillId="2" borderId="8" xfId="0" applyFont="1" applyFill="1" applyBorder="1" applyAlignment="1">
      <alignment horizontal="left"/>
    </xf>
    <xf numFmtId="0" fontId="1" fillId="16" borderId="3" xfId="0" applyFont="1" applyFill="1" applyBorder="1" applyAlignment="1">
      <alignment horizontal="center" vertical="center"/>
    </xf>
    <xf numFmtId="0" fontId="1" fillId="16" borderId="2" xfId="0" applyFont="1" applyFill="1" applyBorder="1" applyAlignment="1">
      <alignment horizontal="left" vertical="center"/>
    </xf>
    <xf numFmtId="0" fontId="2" fillId="0" borderId="11" xfId="0" applyFont="1" applyBorder="1" applyAlignment="1">
      <alignment horizontal="left" vertical="top" wrapText="1"/>
    </xf>
    <xf numFmtId="0" fontId="2" fillId="0" borderId="23"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10" fillId="11"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8" fillId="9" borderId="5" xfId="0" applyFont="1" applyFill="1" applyBorder="1" applyAlignment="1">
      <alignment horizontal="center" wrapText="1"/>
    </xf>
    <xf numFmtId="0" fontId="8" fillId="9" borderId="6" xfId="0" applyFont="1" applyFill="1" applyBorder="1" applyAlignment="1">
      <alignment horizontal="center" wrapText="1"/>
    </xf>
    <xf numFmtId="0" fontId="2" fillId="0" borderId="8" xfId="0" applyFont="1" applyBorder="1" applyAlignment="1">
      <alignment horizontal="left" vertical="center" wrapText="1"/>
    </xf>
    <xf numFmtId="0" fontId="11" fillId="12" borderId="3"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9" fillId="0" borderId="4" xfId="0" applyFont="1" applyBorder="1" applyAlignment="1">
      <alignment horizontal="center" wrapText="1"/>
    </xf>
    <xf numFmtId="0" fontId="9" fillId="0" borderId="3" xfId="0" applyFont="1" applyBorder="1" applyAlignment="1">
      <alignment horizontal="center" wrapText="1"/>
    </xf>
    <xf numFmtId="0" fontId="10" fillId="10" borderId="3"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8" fillId="9" borderId="15" xfId="0" applyFont="1" applyFill="1" applyBorder="1" applyAlignment="1">
      <alignment horizontal="center" wrapText="1"/>
    </xf>
    <xf numFmtId="0" fontId="8" fillId="9" borderId="16" xfId="0" applyFont="1" applyFill="1" applyBorder="1" applyAlignment="1">
      <alignment horizontal="center" wrapText="1"/>
    </xf>
    <xf numFmtId="0" fontId="9" fillId="0" borderId="13" xfId="0" applyFont="1" applyBorder="1" applyAlignment="1">
      <alignment horizontal="center" wrapText="1"/>
    </xf>
    <xf numFmtId="0" fontId="9" fillId="0" borderId="17" xfId="0" applyFont="1" applyBorder="1" applyAlignment="1">
      <alignment horizontal="center" wrapText="1"/>
    </xf>
    <xf numFmtId="0" fontId="8" fillId="9" borderId="14" xfId="0" applyFont="1" applyFill="1" applyBorder="1" applyAlignment="1">
      <alignment horizontal="center" wrapText="1"/>
    </xf>
    <xf numFmtId="0" fontId="10" fillId="11" borderId="19"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13" fillId="5" borderId="7" xfId="0" applyFont="1" applyFill="1" applyBorder="1" applyAlignment="1">
      <alignment horizontal="right" vertical="top" wrapText="1"/>
    </xf>
    <xf numFmtId="0" fontId="13" fillId="5" borderId="8" xfId="0" applyFont="1" applyFill="1" applyBorder="1" applyAlignment="1">
      <alignment horizontal="right" vertical="top" wrapText="1"/>
    </xf>
    <xf numFmtId="0" fontId="14" fillId="15" borderId="17" xfId="0" applyFont="1" applyFill="1" applyBorder="1" applyAlignment="1">
      <alignment horizontal="center" vertical="center" textRotation="90"/>
    </xf>
    <xf numFmtId="0" fontId="14" fillId="15" borderId="19" xfId="0" applyFont="1" applyFill="1" applyBorder="1" applyAlignment="1">
      <alignment horizontal="center" vertical="center" textRotation="90"/>
    </xf>
    <xf numFmtId="0" fontId="14" fillId="15" borderId="20" xfId="0" applyFont="1" applyFill="1" applyBorder="1" applyAlignment="1">
      <alignment horizontal="center" vertical="center" textRotation="90"/>
    </xf>
    <xf numFmtId="0" fontId="4" fillId="2" borderId="4" xfId="0" applyFont="1" applyFill="1" applyBorder="1" applyAlignment="1">
      <alignment horizontal="left"/>
    </xf>
    <xf numFmtId="0" fontId="4" fillId="2" borderId="5" xfId="0" applyFont="1" applyFill="1" applyBorder="1" applyAlignment="1">
      <alignment horizontal="left"/>
    </xf>
    <xf numFmtId="0" fontId="15" fillId="14" borderId="3" xfId="0" applyFont="1" applyFill="1" applyBorder="1" applyAlignment="1">
      <alignment horizontal="center" vertical="center" textRotation="90" wrapText="1"/>
    </xf>
    <xf numFmtId="0" fontId="15" fillId="14" borderId="7" xfId="0" applyFont="1" applyFill="1" applyBorder="1" applyAlignment="1">
      <alignment horizontal="center" vertical="center" textRotation="90" wrapText="1"/>
    </xf>
    <xf numFmtId="0" fontId="14" fillId="9" borderId="4" xfId="0" applyFont="1" applyFill="1" applyBorder="1" applyAlignment="1">
      <alignment horizontal="center" vertical="center" textRotation="90"/>
    </xf>
    <xf numFmtId="0" fontId="14" fillId="9" borderId="3" xfId="0" applyFont="1" applyFill="1" applyBorder="1" applyAlignment="1">
      <alignment horizontal="center" vertical="center" textRotation="90"/>
    </xf>
    <xf numFmtId="0" fontId="14" fillId="9" borderId="7" xfId="0" applyFont="1" applyFill="1" applyBorder="1" applyAlignment="1">
      <alignment horizontal="center" vertical="center" textRotation="90"/>
    </xf>
    <xf numFmtId="0" fontId="1" fillId="0" borderId="4" xfId="0" applyFont="1" applyBorder="1" applyAlignment="1">
      <alignment vertical="center" wrapText="1"/>
    </xf>
    <xf numFmtId="0" fontId="1" fillId="0" borderId="3" xfId="0" applyFont="1" applyBorder="1" applyAlignment="1">
      <alignment vertical="center" wrapText="1"/>
    </xf>
    <xf numFmtId="0" fontId="1" fillId="5" borderId="1" xfId="0" applyFont="1" applyFill="1" applyBorder="1" applyAlignment="1">
      <alignment vertical="top" wrapText="1"/>
    </xf>
    <xf numFmtId="0" fontId="1" fillId="0" borderId="5" xfId="0" applyFont="1" applyBorder="1" applyAlignment="1">
      <alignment wrapText="1"/>
    </xf>
    <xf numFmtId="0" fontId="1" fillId="0" borderId="1" xfId="0" applyFont="1" applyBorder="1" applyAlignment="1">
      <alignment wrapText="1"/>
    </xf>
    <xf numFmtId="0" fontId="1" fillId="0" borderId="1" xfId="0" applyFont="1" applyBorder="1" applyAlignment="1"/>
    <xf numFmtId="0" fontId="0" fillId="0" borderId="0" xfId="0" applyAlignment="1">
      <alignment horizontal="left"/>
    </xf>
    <xf numFmtId="0" fontId="1" fillId="0" borderId="41" xfId="0" applyFont="1" applyBorder="1" applyAlignment="1">
      <alignment horizontal="left" vertical="top" wrapText="1"/>
    </xf>
    <xf numFmtId="0" fontId="1" fillId="0" borderId="27" xfId="0" applyFont="1" applyBorder="1" applyAlignment="1">
      <alignment horizontal="left" vertical="top" wrapText="1"/>
    </xf>
    <xf numFmtId="0" fontId="1" fillId="0" borderId="42" xfId="0" applyFont="1" applyBorder="1" applyAlignment="1">
      <alignment horizontal="left" vertical="top" wrapText="1"/>
    </xf>
    <xf numFmtId="0" fontId="1" fillId="5" borderId="3"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10" fillId="19" borderId="58" xfId="0" applyFont="1" applyFill="1" applyBorder="1" applyAlignment="1" applyProtection="1">
      <alignment horizontal="center" vertical="center" wrapText="1"/>
    </xf>
    <xf numFmtId="0" fontId="10" fillId="19" borderId="59" xfId="0" applyFont="1" applyFill="1" applyBorder="1" applyAlignment="1" applyProtection="1">
      <alignment horizontal="center" vertical="center" wrapText="1"/>
    </xf>
    <xf numFmtId="0" fontId="10" fillId="19" borderId="60" xfId="0" applyFont="1" applyFill="1" applyBorder="1" applyAlignment="1" applyProtection="1">
      <alignment horizontal="center" vertical="center" wrapText="1"/>
    </xf>
    <xf numFmtId="0" fontId="9" fillId="19" borderId="61" xfId="0" applyFont="1" applyFill="1" applyBorder="1" applyAlignment="1" applyProtection="1">
      <alignment horizontal="center" vertical="center" wrapText="1"/>
    </xf>
    <xf numFmtId="0" fontId="9" fillId="19" borderId="62" xfId="0" applyFont="1" applyFill="1" applyBorder="1" applyAlignment="1" applyProtection="1">
      <alignment horizontal="center" vertical="center" wrapText="1"/>
    </xf>
    <xf numFmtId="0" fontId="9" fillId="19" borderId="63"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8"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6" fillId="0" borderId="65" xfId="0" applyFont="1" applyFill="1" applyBorder="1" applyAlignment="1">
      <alignment horizontal="center"/>
    </xf>
    <xf numFmtId="0" fontId="2" fillId="0" borderId="5" xfId="0" applyFont="1" applyFill="1" applyBorder="1" applyAlignment="1">
      <alignment horizontal="center"/>
    </xf>
    <xf numFmtId="0" fontId="6" fillId="0" borderId="66" xfId="0" applyFont="1" applyBorder="1" applyAlignment="1">
      <alignment horizontal="center"/>
    </xf>
    <xf numFmtId="0" fontId="6" fillId="0" borderId="16" xfId="0" applyFont="1" applyBorder="1" applyAlignment="1">
      <alignment horizontal="center"/>
    </xf>
    <xf numFmtId="0" fontId="25" fillId="14" borderId="13" xfId="0" applyFont="1" applyFill="1" applyBorder="1" applyAlignment="1">
      <alignment horizontal="center" vertical="center" textRotation="90"/>
    </xf>
    <xf numFmtId="0" fontId="25" fillId="14" borderId="44" xfId="0" applyFont="1" applyFill="1" applyBorder="1" applyAlignment="1">
      <alignment horizontal="center" vertical="center" textRotation="90"/>
    </xf>
    <xf numFmtId="0" fontId="25" fillId="14" borderId="45" xfId="0" applyFont="1" applyFill="1" applyBorder="1" applyAlignment="1">
      <alignment horizontal="center" vertical="center" textRotation="90"/>
    </xf>
    <xf numFmtId="0" fontId="25" fillId="14" borderId="13" xfId="0" applyFont="1" applyFill="1" applyBorder="1" applyAlignment="1">
      <alignment horizontal="center" vertical="center" textRotation="90" wrapText="1"/>
    </xf>
    <xf numFmtId="0" fontId="25" fillId="14" borderId="44" xfId="0" applyFont="1" applyFill="1" applyBorder="1" applyAlignment="1">
      <alignment horizontal="center" vertical="center" textRotation="90" wrapText="1"/>
    </xf>
    <xf numFmtId="0" fontId="25" fillId="14" borderId="45" xfId="0" applyFont="1" applyFill="1" applyBorder="1" applyAlignment="1">
      <alignment horizontal="center" vertical="center" textRotation="90" wrapText="1"/>
    </xf>
    <xf numFmtId="0" fontId="11" fillId="12" borderId="8" xfId="0" applyFont="1" applyFill="1" applyBorder="1" applyAlignment="1">
      <alignment horizontal="center" vertical="center" wrapText="1"/>
    </xf>
    <xf numFmtId="0" fontId="24" fillId="14" borderId="4" xfId="0" applyFont="1" applyFill="1" applyBorder="1" applyAlignment="1">
      <alignment horizontal="center" vertical="top" wrapText="1"/>
    </xf>
    <xf numFmtId="0" fontId="24" fillId="14" borderId="5" xfId="0" applyFont="1" applyFill="1" applyBorder="1" applyAlignment="1">
      <alignment horizontal="center" vertical="top" wrapText="1"/>
    </xf>
    <xf numFmtId="0" fontId="24" fillId="14" borderId="3" xfId="0" applyFont="1" applyFill="1" applyBorder="1" applyAlignment="1">
      <alignment horizontal="center" vertical="top" wrapText="1"/>
    </xf>
    <xf numFmtId="0" fontId="24" fillId="14" borderId="1"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25" fillId="14" borderId="4" xfId="0" applyFont="1" applyFill="1" applyBorder="1" applyAlignment="1">
      <alignment horizontal="center" vertical="center" textRotation="90"/>
    </xf>
    <xf numFmtId="0" fontId="25" fillId="14" borderId="3" xfId="0" applyFont="1" applyFill="1" applyBorder="1" applyAlignment="1">
      <alignment horizontal="center" vertical="center" textRotation="90"/>
    </xf>
    <xf numFmtId="0" fontId="25" fillId="14" borderId="7" xfId="0" applyFont="1" applyFill="1" applyBorder="1" applyAlignment="1">
      <alignment horizontal="center" vertical="center" textRotation="90"/>
    </xf>
    <xf numFmtId="0" fontId="2" fillId="14" borderId="5"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5" fillId="14" borderId="52" xfId="0" applyFont="1" applyFill="1" applyBorder="1" applyAlignment="1">
      <alignment horizontal="center" vertical="center" textRotation="90"/>
    </xf>
    <xf numFmtId="0" fontId="25" fillId="14" borderId="19" xfId="0" applyFont="1" applyFill="1" applyBorder="1" applyAlignment="1">
      <alignment horizontal="center" vertical="center" textRotation="90"/>
    </xf>
    <xf numFmtId="0" fontId="25" fillId="14" borderId="20" xfId="0" applyFont="1" applyFill="1" applyBorder="1" applyAlignment="1">
      <alignment horizontal="center" vertical="center" textRotation="90"/>
    </xf>
    <xf numFmtId="0" fontId="2" fillId="14" borderId="6" xfId="0" applyFont="1" applyFill="1" applyBorder="1" applyAlignment="1">
      <alignment horizontal="left" vertical="center" wrapText="1"/>
    </xf>
    <xf numFmtId="0" fontId="2" fillId="14" borderId="2"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 fillId="14" borderId="30" xfId="0" applyFont="1" applyFill="1" applyBorder="1" applyAlignment="1">
      <alignment horizontal="left" vertical="center" wrapText="1"/>
    </xf>
    <xf numFmtId="0" fontId="24" fillId="14" borderId="29" xfId="0" applyFont="1" applyFill="1" applyBorder="1" applyAlignment="1">
      <alignment horizontal="center" vertical="top" wrapText="1"/>
    </xf>
    <xf numFmtId="0" fontId="24" fillId="14" borderId="22" xfId="0" applyFont="1" applyFill="1" applyBorder="1" applyAlignment="1">
      <alignment horizontal="center" vertical="top" wrapText="1"/>
    </xf>
    <xf numFmtId="0" fontId="2" fillId="14" borderId="22" xfId="0" applyFont="1" applyFill="1" applyBorder="1" applyAlignment="1">
      <alignment horizontal="center" vertical="center" wrapText="1"/>
    </xf>
    <xf numFmtId="0" fontId="0" fillId="0" borderId="44" xfId="0" applyBorder="1"/>
    <xf numFmtId="0" fontId="0" fillId="0" borderId="45" xfId="0" applyBorder="1"/>
    <xf numFmtId="0" fontId="2" fillId="14" borderId="64" xfId="0" applyFont="1" applyFill="1" applyBorder="1" applyAlignment="1">
      <alignment horizontal="left" vertical="center" wrapText="1"/>
    </xf>
    <xf numFmtId="0" fontId="1" fillId="0" borderId="1" xfId="0" applyFont="1" applyFill="1" applyBorder="1" applyAlignment="1">
      <alignment vertical="top" wrapText="1"/>
    </xf>
    <xf numFmtId="0" fontId="1" fillId="0" borderId="0" xfId="0" applyFont="1" applyFill="1" applyBorder="1" applyAlignment="1">
      <alignment horizontal="left" vertical="center" wrapText="1"/>
    </xf>
    <xf numFmtId="0" fontId="10" fillId="0" borderId="0" xfId="0" applyFont="1" applyAlignment="1">
      <alignment horizontal="center" wrapText="1"/>
    </xf>
    <xf numFmtId="0" fontId="15" fillId="14" borderId="4" xfId="0" applyFont="1" applyFill="1" applyBorder="1" applyAlignment="1">
      <alignment horizontal="center" vertical="center" textRotation="90" wrapText="1"/>
    </xf>
    <xf numFmtId="0" fontId="1" fillId="0" borderId="5" xfId="0" applyFont="1" applyFill="1" applyBorder="1" applyAlignment="1">
      <alignment horizontal="left" vertical="top"/>
    </xf>
    <xf numFmtId="0" fontId="1" fillId="0" borderId="1" xfId="0" applyFont="1" applyFill="1" applyBorder="1" applyAlignment="1">
      <alignment horizontal="left" vertical="top"/>
    </xf>
    <xf numFmtId="0" fontId="1" fillId="14" borderId="5" xfId="0" applyFont="1" applyFill="1" applyBorder="1" applyAlignment="1">
      <alignment horizontal="left" vertical="center" wrapText="1"/>
    </xf>
    <xf numFmtId="0" fontId="0" fillId="0" borderId="5" xfId="0" applyBorder="1" applyAlignment="1">
      <alignment horizontal="left"/>
    </xf>
    <xf numFmtId="0" fontId="0" fillId="0" borderId="1" xfId="0" applyBorder="1" applyAlignment="1">
      <alignment horizontal="left"/>
    </xf>
    <xf numFmtId="0" fontId="1" fillId="14" borderId="1" xfId="0" applyFont="1" applyFill="1" applyBorder="1" applyAlignment="1">
      <alignment horizontal="left" vertical="center" wrapText="1"/>
    </xf>
    <xf numFmtId="0" fontId="1" fillId="14" borderId="8" xfId="0" applyFont="1" applyFill="1" applyBorder="1" applyAlignment="1">
      <alignment horizontal="left" vertical="center" wrapText="1"/>
    </xf>
    <xf numFmtId="0" fontId="0" fillId="0" borderId="8" xfId="0" applyBorder="1" applyAlignment="1">
      <alignment horizontal="left"/>
    </xf>
    <xf numFmtId="0" fontId="2" fillId="0" borderId="0" xfId="0" applyFont="1" applyAlignment="1">
      <alignment horizontal="center"/>
    </xf>
    <xf numFmtId="0" fontId="0" fillId="0" borderId="0" xfId="0" applyAlignment="1">
      <alignment horizontal="center"/>
    </xf>
    <xf numFmtId="0" fontId="3" fillId="18" borderId="5" xfId="0" applyFont="1" applyFill="1" applyBorder="1" applyAlignment="1" applyProtection="1">
      <alignment horizontal="center" wrapText="1"/>
    </xf>
    <xf numFmtId="0" fontId="10" fillId="6" borderId="3"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1" fillId="12" borderId="7" xfId="0" applyFont="1" applyFill="1" applyBorder="1" applyAlignment="1" applyProtection="1">
      <alignment horizontal="center" vertical="center" wrapText="1"/>
    </xf>
    <xf numFmtId="0" fontId="11" fillId="12" borderId="8" xfId="0" applyFont="1" applyFill="1" applyBorder="1" applyAlignment="1" applyProtection="1">
      <alignment horizontal="center" vertical="center" wrapText="1"/>
    </xf>
    <xf numFmtId="0" fontId="8" fillId="9" borderId="5" xfId="0" applyFont="1" applyFill="1" applyBorder="1" applyAlignment="1" applyProtection="1">
      <alignment horizontal="center" wrapText="1"/>
    </xf>
    <xf numFmtId="0" fontId="12" fillId="9" borderId="4" xfId="0" applyFont="1" applyFill="1" applyBorder="1" applyAlignment="1" applyProtection="1">
      <alignment horizontal="center" vertical="top" wrapText="1"/>
    </xf>
    <xf numFmtId="0" fontId="12" fillId="9" borderId="5" xfId="0" applyFont="1" applyFill="1" applyBorder="1" applyAlignment="1" applyProtection="1">
      <alignment horizontal="center" vertical="top" wrapText="1"/>
    </xf>
    <xf numFmtId="0" fontId="12" fillId="9" borderId="3" xfId="0" applyFont="1" applyFill="1" applyBorder="1" applyAlignment="1" applyProtection="1">
      <alignment horizontal="center" vertical="top" wrapText="1"/>
    </xf>
    <xf numFmtId="0" fontId="12" fillId="9" borderId="1" xfId="0" applyFont="1" applyFill="1" applyBorder="1" applyAlignment="1" applyProtection="1">
      <alignment horizontal="center" vertical="top" wrapText="1"/>
    </xf>
    <xf numFmtId="0" fontId="10" fillId="11" borderId="3"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1" fillId="12" borderId="3" xfId="0" applyFont="1" applyFill="1" applyBorder="1" applyAlignment="1" applyProtection="1">
      <alignment horizontal="center" vertical="center" wrapText="1"/>
    </xf>
    <xf numFmtId="0" fontId="11" fillId="12" borderId="1" xfId="0" applyFont="1" applyFill="1" applyBorder="1" applyAlignment="1" applyProtection="1">
      <alignment horizontal="center" vertical="center" wrapText="1"/>
    </xf>
    <xf numFmtId="0" fontId="8" fillId="9" borderId="5" xfId="0" applyFont="1" applyFill="1" applyBorder="1" applyAlignment="1" applyProtection="1">
      <alignment horizontal="center" vertical="top"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11" borderId="3" xfId="0" applyFont="1" applyFill="1" applyBorder="1" applyAlignment="1" applyProtection="1">
      <alignment horizontal="center" vertical="center"/>
    </xf>
    <xf numFmtId="0" fontId="15" fillId="11" borderId="1" xfId="0" applyFont="1" applyFill="1" applyBorder="1" applyAlignment="1" applyProtection="1">
      <alignment horizontal="center" vertical="center"/>
    </xf>
    <xf numFmtId="0" fontId="14" fillId="12" borderId="3" xfId="0" applyFont="1" applyFill="1" applyBorder="1" applyAlignment="1" applyProtection="1">
      <alignment horizontal="center" vertical="center"/>
    </xf>
    <xf numFmtId="0" fontId="14" fillId="12" borderId="1" xfId="0" applyFont="1" applyFill="1" applyBorder="1" applyAlignment="1" applyProtection="1">
      <alignment horizontal="center" vertical="center"/>
    </xf>
    <xf numFmtId="0" fontId="14" fillId="12" borderId="7" xfId="0" applyFont="1" applyFill="1" applyBorder="1" applyAlignment="1" applyProtection="1">
      <alignment horizontal="center" vertical="center"/>
    </xf>
    <xf numFmtId="0" fontId="14" fillId="12" borderId="8" xfId="0" applyFont="1" applyFill="1" applyBorder="1" applyAlignment="1" applyProtection="1">
      <alignment horizontal="center" vertical="center"/>
    </xf>
    <xf numFmtId="0" fontId="10" fillId="11" borderId="3" xfId="0" applyFont="1" applyFill="1" applyBorder="1" applyAlignment="1" applyProtection="1">
      <alignment horizontal="center" vertical="center"/>
    </xf>
    <xf numFmtId="0" fontId="10" fillId="11" borderId="1" xfId="0" applyFont="1" applyFill="1" applyBorder="1" applyAlignment="1" applyProtection="1">
      <alignment horizontal="center" vertical="center"/>
    </xf>
    <xf numFmtId="0" fontId="10" fillId="0" borderId="0" xfId="0" applyFont="1" applyAlignment="1" applyProtection="1">
      <alignment horizontal="center"/>
    </xf>
    <xf numFmtId="0" fontId="14" fillId="9" borderId="4" xfId="0" applyFont="1" applyFill="1" applyBorder="1" applyAlignment="1" applyProtection="1">
      <alignment horizontal="center" vertical="center" textRotation="90" wrapText="1"/>
    </xf>
    <xf numFmtId="0" fontId="14" fillId="9" borderId="3" xfId="0" applyFont="1" applyFill="1" applyBorder="1" applyAlignment="1" applyProtection="1">
      <alignment horizontal="center" vertical="center" textRotation="90" wrapText="1"/>
    </xf>
    <xf numFmtId="0" fontId="14" fillId="9" borderId="7" xfId="0" applyFont="1" applyFill="1" applyBorder="1" applyAlignment="1" applyProtection="1">
      <alignment horizontal="center" vertical="center" textRotation="90" wrapText="1"/>
    </xf>
    <xf numFmtId="0" fontId="10" fillId="6" borderId="3" xfId="0" applyFont="1" applyFill="1" applyBorder="1" applyAlignment="1" applyProtection="1">
      <alignment horizontal="center" vertical="center"/>
    </xf>
    <xf numFmtId="0" fontId="10" fillId="6" borderId="1" xfId="0" applyFont="1" applyFill="1" applyBorder="1" applyAlignment="1" applyProtection="1">
      <alignment horizontal="center" vertical="center"/>
    </xf>
    <xf numFmtId="0" fontId="10" fillId="7" borderId="3"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1" fillId="12" borderId="3" xfId="0" applyFont="1" applyFill="1" applyBorder="1" applyAlignment="1" applyProtection="1">
      <alignment horizontal="center" vertical="center"/>
    </xf>
    <xf numFmtId="0" fontId="11" fillId="12" borderId="1" xfId="0" applyFont="1" applyFill="1" applyBorder="1" applyAlignment="1" applyProtection="1">
      <alignment horizontal="center" vertical="center"/>
    </xf>
    <xf numFmtId="0" fontId="11" fillId="12" borderId="7" xfId="0" applyFont="1" applyFill="1" applyBorder="1" applyAlignment="1" applyProtection="1">
      <alignment horizontal="center" vertical="center"/>
    </xf>
    <xf numFmtId="0" fontId="11" fillId="12" borderId="8"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12" fillId="9" borderId="6" xfId="0" applyFont="1" applyFill="1" applyBorder="1" applyAlignment="1" applyProtection="1">
      <alignment horizontal="left" vertical="top" wrapText="1"/>
    </xf>
    <xf numFmtId="0" fontId="12" fillId="9" borderId="2" xfId="0" applyFont="1" applyFill="1" applyBorder="1" applyAlignment="1" applyProtection="1">
      <alignment horizontal="left" vertical="top" wrapText="1"/>
    </xf>
    <xf numFmtId="0" fontId="10" fillId="11" borderId="3" xfId="0" applyFont="1" applyFill="1" applyBorder="1" applyAlignment="1" applyProtection="1">
      <alignment horizontal="center" vertical="top" wrapText="1"/>
    </xf>
    <xf numFmtId="0" fontId="10" fillId="11" borderId="1" xfId="0" applyFont="1" applyFill="1" applyBorder="1" applyAlignment="1" applyProtection="1">
      <alignment horizontal="center" vertical="top" wrapText="1"/>
    </xf>
    <xf numFmtId="0" fontId="10" fillId="6" borderId="3" xfId="0" applyFont="1" applyFill="1" applyBorder="1" applyAlignment="1" applyProtection="1">
      <alignment horizontal="center" vertical="top" wrapText="1"/>
    </xf>
    <xf numFmtId="0" fontId="10" fillId="6" borderId="1" xfId="0" applyFont="1" applyFill="1" applyBorder="1" applyAlignment="1" applyProtection="1">
      <alignment horizontal="center" vertical="top" wrapText="1"/>
    </xf>
    <xf numFmtId="0" fontId="10" fillId="7" borderId="3" xfId="0" applyFont="1" applyFill="1" applyBorder="1" applyAlignment="1" applyProtection="1">
      <alignment horizontal="center" vertical="top" wrapText="1"/>
    </xf>
    <xf numFmtId="0" fontId="10" fillId="7" borderId="1" xfId="0" applyFont="1" applyFill="1" applyBorder="1" applyAlignment="1" applyProtection="1">
      <alignment horizontal="center" vertical="top" wrapText="1"/>
    </xf>
    <xf numFmtId="0" fontId="11" fillId="12" borderId="7" xfId="0" applyFont="1" applyFill="1" applyBorder="1" applyAlignment="1" applyProtection="1">
      <alignment horizontal="center" vertical="top" wrapText="1"/>
    </xf>
    <xf numFmtId="0" fontId="11" fillId="12" borderId="8" xfId="0" applyFont="1" applyFill="1" applyBorder="1" applyAlignment="1" applyProtection="1">
      <alignment horizontal="center" vertical="top" wrapText="1"/>
    </xf>
    <xf numFmtId="0" fontId="16" fillId="0" borderId="0" xfId="0" applyFont="1" applyFill="1" applyBorder="1" applyAlignment="1" applyProtection="1">
      <alignment horizontal="left" vertical="top" wrapText="1"/>
    </xf>
    <xf numFmtId="0" fontId="1" fillId="7" borderId="5" xfId="0" applyFont="1" applyFill="1" applyBorder="1" applyAlignment="1" applyProtection="1">
      <alignment horizontal="left" vertical="top" wrapText="1"/>
    </xf>
    <xf numFmtId="0" fontId="1" fillId="7" borderId="1" xfId="0" applyFont="1" applyFill="1" applyBorder="1" applyAlignment="1" applyProtection="1">
      <alignment horizontal="left" vertical="top" wrapText="1"/>
    </xf>
    <xf numFmtId="0" fontId="1" fillId="7" borderId="8" xfId="0" applyFont="1" applyFill="1" applyBorder="1" applyAlignment="1" applyProtection="1">
      <alignment horizontal="left" vertical="top" wrapText="1"/>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8" fillId="8" borderId="5" xfId="0" applyFont="1" applyFill="1" applyBorder="1" applyAlignment="1">
      <alignment horizontal="center" wrapText="1"/>
    </xf>
    <xf numFmtId="164" fontId="11" fillId="8" borderId="1" xfId="0" applyNumberFormat="1" applyFont="1" applyFill="1" applyBorder="1" applyAlignment="1">
      <alignment horizontal="center" wrapText="1"/>
    </xf>
    <xf numFmtId="0" fontId="12" fillId="8" borderId="4" xfId="0" applyFont="1" applyFill="1" applyBorder="1" applyAlignment="1">
      <alignment horizontal="center" vertical="top" wrapText="1"/>
    </xf>
    <xf numFmtId="0" fontId="12" fillId="8" borderId="3" xfId="0" applyFont="1" applyFill="1" applyBorder="1" applyAlignment="1">
      <alignment horizontal="center" vertical="top" wrapText="1"/>
    </xf>
    <xf numFmtId="0" fontId="12" fillId="8" borderId="5" xfId="0" applyFont="1" applyFill="1" applyBorder="1" applyAlignment="1">
      <alignment horizontal="center" vertical="top" wrapText="1"/>
    </xf>
    <xf numFmtId="0" fontId="12" fillId="8" borderId="1" xfId="0" applyFont="1" applyFill="1" applyBorder="1" applyAlignment="1">
      <alignment horizontal="center" vertical="top" wrapText="1"/>
    </xf>
    <xf numFmtId="0" fontId="11" fillId="12" borderId="3" xfId="0" applyFont="1" applyFill="1" applyBorder="1" applyAlignment="1">
      <alignment horizontal="center" vertical="center"/>
    </xf>
    <xf numFmtId="0" fontId="11" fillId="12" borderId="7" xfId="0" applyFont="1" applyFill="1" applyBorder="1" applyAlignment="1">
      <alignment horizontal="center" vertical="center"/>
    </xf>
    <xf numFmtId="0" fontId="12" fillId="8" borderId="6" xfId="0" applyFont="1" applyFill="1" applyBorder="1" applyAlignment="1">
      <alignment horizontal="left" vertical="top" wrapText="1"/>
    </xf>
    <xf numFmtId="0" fontId="12" fillId="8" borderId="2" xfId="0" applyFont="1" applyFill="1" applyBorder="1" applyAlignment="1">
      <alignment horizontal="left" vertical="top" wrapText="1"/>
    </xf>
    <xf numFmtId="0" fontId="10" fillId="0" borderId="0" xfId="0" applyFont="1" applyAlignment="1">
      <alignment horizontal="center"/>
    </xf>
    <xf numFmtId="0" fontId="10" fillId="11" borderId="3" xfId="0" applyFont="1" applyFill="1" applyBorder="1" applyAlignment="1">
      <alignment horizontal="center" vertical="center"/>
    </xf>
    <xf numFmtId="0" fontId="10" fillId="6" borderId="3" xfId="0" applyFont="1" applyFill="1" applyBorder="1" applyAlignment="1">
      <alignment horizontal="center" vertical="center"/>
    </xf>
    <xf numFmtId="0" fontId="10" fillId="7" borderId="3" xfId="0" applyFont="1" applyFill="1" applyBorder="1" applyAlignment="1">
      <alignment horizontal="center" vertical="center"/>
    </xf>
    <xf numFmtId="0" fontId="8" fillId="8" borderId="5" xfId="0" applyFont="1" applyFill="1" applyBorder="1" applyAlignment="1">
      <alignment horizontal="center" vertical="top" wrapText="1"/>
    </xf>
    <xf numFmtId="0" fontId="3" fillId="18" borderId="5" xfId="0" applyFont="1" applyFill="1" applyBorder="1" applyAlignment="1">
      <alignment horizontal="center" wrapText="1"/>
    </xf>
    <xf numFmtId="0" fontId="1" fillId="0" borderId="8" xfId="0" applyFont="1" applyBorder="1" applyAlignment="1">
      <alignment horizontal="left" vertical="top"/>
    </xf>
    <xf numFmtId="0" fontId="14" fillId="8" borderId="4" xfId="0" applyFont="1" applyFill="1" applyBorder="1" applyAlignment="1">
      <alignment horizontal="center" vertical="center" textRotation="90" wrapText="1"/>
    </xf>
    <xf numFmtId="0" fontId="0" fillId="0" borderId="3" xfId="0" applyBorder="1" applyAlignment="1">
      <alignment wrapText="1"/>
    </xf>
    <xf numFmtId="0" fontId="0" fillId="0" borderId="7" xfId="0" applyBorder="1" applyAlignment="1">
      <alignment wrapText="1"/>
    </xf>
    <xf numFmtId="0" fontId="2" fillId="7" borderId="3" xfId="0" applyFont="1" applyFill="1" applyBorder="1" applyAlignment="1">
      <alignment horizontal="left" vertical="center" wrapText="1"/>
    </xf>
    <xf numFmtId="0" fontId="28" fillId="9" borderId="4" xfId="0" applyFont="1" applyFill="1" applyBorder="1" applyAlignment="1">
      <alignment horizontal="center"/>
    </xf>
    <xf numFmtId="0" fontId="28" fillId="9" borderId="5" xfId="0" applyFont="1" applyFill="1" applyBorder="1" applyAlignment="1">
      <alignment horizontal="center"/>
    </xf>
    <xf numFmtId="0" fontId="27" fillId="14" borderId="4" xfId="0" applyFont="1" applyFill="1" applyBorder="1" applyAlignment="1">
      <alignment horizontal="center"/>
    </xf>
    <xf numFmtId="0" fontId="27" fillId="14" borderId="5" xfId="0" applyFont="1" applyFill="1" applyBorder="1" applyAlignment="1">
      <alignment horizontal="center"/>
    </xf>
    <xf numFmtId="0" fontId="2" fillId="14" borderId="3" xfId="0" applyFont="1" applyFill="1" applyBorder="1" applyAlignment="1">
      <alignment horizontal="left" vertical="center" wrapText="1"/>
    </xf>
    <xf numFmtId="0" fontId="3" fillId="21" borderId="3" xfId="0" applyFont="1" applyFill="1" applyBorder="1" applyAlignment="1">
      <alignment horizontal="left" vertical="center"/>
    </xf>
    <xf numFmtId="0" fontId="3" fillId="21" borderId="3" xfId="0" applyFont="1" applyFill="1" applyBorder="1" applyAlignment="1">
      <alignment vertical="center" wrapText="1"/>
    </xf>
    <xf numFmtId="0" fontId="28" fillId="21" borderId="4" xfId="0" applyFont="1" applyFill="1" applyBorder="1" applyAlignment="1">
      <alignment horizontal="center"/>
    </xf>
    <xf numFmtId="0" fontId="28" fillId="21" borderId="5" xfId="0" applyFont="1" applyFill="1" applyBorder="1" applyAlignment="1">
      <alignment horizontal="center"/>
    </xf>
    <xf numFmtId="0" fontId="4" fillId="9" borderId="5" xfId="0" applyFont="1" applyFill="1" applyBorder="1" applyAlignment="1">
      <alignment horizontal="left"/>
    </xf>
    <xf numFmtId="0" fontId="14" fillId="22" borderId="41" xfId="0" applyFont="1" applyFill="1" applyBorder="1" applyAlignment="1">
      <alignment horizontal="center" vertical="center" textRotation="90"/>
    </xf>
    <xf numFmtId="0" fontId="14" fillId="22" borderId="27" xfId="0" applyFont="1" applyFill="1" applyBorder="1" applyAlignment="1">
      <alignment horizontal="center" vertical="center" textRotation="90"/>
    </xf>
    <xf numFmtId="0" fontId="14" fillId="22" borderId="42" xfId="0" applyFont="1" applyFill="1" applyBorder="1" applyAlignment="1">
      <alignment horizontal="center" vertical="center" textRotation="90"/>
    </xf>
    <xf numFmtId="0" fontId="0" fillId="0" borderId="2" xfId="0" applyBorder="1" applyAlignment="1">
      <alignment horizontal="left"/>
    </xf>
    <xf numFmtId="0" fontId="0" fillId="0" borderId="9" xfId="0" applyBorder="1" applyAlignment="1">
      <alignment horizontal="left"/>
    </xf>
    <xf numFmtId="0" fontId="4" fillId="2" borderId="6" xfId="0" applyFont="1" applyFill="1" applyBorder="1" applyAlignment="1">
      <alignment horizontal="left"/>
    </xf>
    <xf numFmtId="0" fontId="2" fillId="0" borderId="1" xfId="0" applyFont="1" applyBorder="1" applyAlignment="1">
      <alignment horizontal="left"/>
    </xf>
  </cellXfs>
  <cellStyles count="2">
    <cellStyle name="Normal" xfId="0" builtinId="0"/>
    <cellStyle name="Normal 2" xfId="1"/>
  </cellStyles>
  <dxfs count="246">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8000"/>
      <color rgb="FFFF99FF"/>
      <color rgb="FF99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Veiligheidscultuur</a:t>
            </a:r>
          </a:p>
        </c:rich>
      </c:tx>
      <c:overlay val="0"/>
    </c:title>
    <c:autoTitleDeleted val="0"/>
    <c:plotArea>
      <c:layout/>
      <c:radarChart>
        <c:radarStyle val="marker"/>
        <c:varyColors val="0"/>
        <c:ser>
          <c:idx val="0"/>
          <c:order val="0"/>
          <c:tx>
            <c:strRef>
              <c:f>'SAQ resultaten'!$D$1</c:f>
              <c:strCache>
                <c:ptCount val="1"/>
                <c:pt idx="0">
                  <c:v>Score 2015</c:v>
                </c:pt>
              </c:strCache>
            </c:strRef>
          </c:tx>
          <c:marker>
            <c:symbol val="none"/>
          </c:marker>
          <c:cat>
            <c:strRef>
              <c:f>'SAQ resultaten'!$B$2:$B$17</c:f>
              <c:strCache>
                <c:ptCount val="16"/>
                <c:pt idx="0">
                  <c:v>A.1 Leiderschap en commitment</c:v>
                </c:pt>
                <c:pt idx="1">
                  <c:v>A.2 Veiligheidscommunicatie</c:v>
                </c:pt>
                <c:pt idx="2">
                  <c:v>A.3 Visie van het management op oorzaken van incidenten</c:v>
                </c:pt>
                <c:pt idx="3">
                  <c:v>A.4 Productiviteit versus veiligheid</c:v>
                </c:pt>
                <c:pt idx="4">
                  <c:v>A.5 Werknemersbetrokkenheid</c:v>
                </c:pt>
                <c:pt idx="5">
                  <c:v>A.6 Aansturing van en samenwerking met onderaannemers</c:v>
                </c:pt>
                <c:pt idx="6">
                  <c:v>A.7 Competentie/training –  zijn werknemers geïnteresseerd?</c:v>
                </c:pt>
                <c:pt idx="7">
                  <c:v>A.8 Omgaan met procedures</c:v>
                </c:pt>
                <c:pt idx="8">
                  <c:v>A.9 Management of change: gevolgen van wijzigingen voorzien</c:v>
                </c:pt>
                <c:pt idx="9">
                  <c:v>A.10 Ongevalsregistratie en analyse</c:v>
                </c:pt>
                <c:pt idx="10">
                  <c:v>A.11 Uitvoering en opvolging van audits</c:v>
                </c:pt>
                <c:pt idx="11">
                  <c:v>A.12 Leren van incidenten proces</c:v>
                </c:pt>
                <c:pt idx="12">
                  <c:v>A.13 Rol van de supervisor m.b.t. veiligheid</c:v>
                </c:pt>
                <c:pt idx="13">
                  <c:v>A.14 Procesveiligheid versus persoonlijke veiligheid</c:v>
                </c:pt>
                <c:pt idx="14">
                  <c:v>A.15 Onderhoudsmanagement</c:v>
                </c:pt>
                <c:pt idx="15">
                  <c:v>A.16 Complexiteit en resilience</c:v>
                </c:pt>
              </c:strCache>
            </c:strRef>
          </c:cat>
          <c:val>
            <c:numRef>
              <c:f>'SAQ resultaten'!$D$2:$D$17</c:f>
              <c:numCache>
                <c:formatCode>General</c:formatCode>
                <c:ptCount val="16"/>
                <c:pt idx="0">
                  <c:v>3.8</c:v>
                </c:pt>
                <c:pt idx="1">
                  <c:v>4.2</c:v>
                </c:pt>
                <c:pt idx="2">
                  <c:v>4</c:v>
                </c:pt>
                <c:pt idx="3">
                  <c:v>3.2</c:v>
                </c:pt>
                <c:pt idx="4">
                  <c:v>3.2</c:v>
                </c:pt>
                <c:pt idx="5">
                  <c:v>3.5</c:v>
                </c:pt>
                <c:pt idx="6">
                  <c:v>4.4000000000000004</c:v>
                </c:pt>
                <c:pt idx="7">
                  <c:v>4.4000000000000004</c:v>
                </c:pt>
                <c:pt idx="8">
                  <c:v>3.8</c:v>
                </c:pt>
                <c:pt idx="9">
                  <c:v>4.5999999999999996</c:v>
                </c:pt>
                <c:pt idx="10">
                  <c:v>4</c:v>
                </c:pt>
                <c:pt idx="11">
                  <c:v>4</c:v>
                </c:pt>
                <c:pt idx="12">
                  <c:v>4.2</c:v>
                </c:pt>
                <c:pt idx="13">
                  <c:v>4.0999999999999996</c:v>
                </c:pt>
                <c:pt idx="14">
                  <c:v>4</c:v>
                </c:pt>
                <c:pt idx="15">
                  <c:v>3.6</c:v>
                </c:pt>
              </c:numCache>
            </c:numRef>
          </c:val>
        </c:ser>
        <c:ser>
          <c:idx val="1"/>
          <c:order val="1"/>
          <c:tx>
            <c:strRef>
              <c:f>'SAQ resultaten'!$E$1</c:f>
              <c:strCache>
                <c:ptCount val="1"/>
                <c:pt idx="0">
                  <c:v>Ambitieniveau 2018</c:v>
                </c:pt>
              </c:strCache>
            </c:strRef>
          </c:tx>
          <c:marker>
            <c:symbol val="none"/>
          </c:marker>
          <c:cat>
            <c:strRef>
              <c:f>'SAQ resultaten'!$B$2:$B$17</c:f>
              <c:strCache>
                <c:ptCount val="16"/>
                <c:pt idx="0">
                  <c:v>A.1 Leiderschap en commitment</c:v>
                </c:pt>
                <c:pt idx="1">
                  <c:v>A.2 Veiligheidscommunicatie</c:v>
                </c:pt>
                <c:pt idx="2">
                  <c:v>A.3 Visie van het management op oorzaken van incidenten</c:v>
                </c:pt>
                <c:pt idx="3">
                  <c:v>A.4 Productiviteit versus veiligheid</c:v>
                </c:pt>
                <c:pt idx="4">
                  <c:v>A.5 Werknemersbetrokkenheid</c:v>
                </c:pt>
                <c:pt idx="5">
                  <c:v>A.6 Aansturing van en samenwerking met onderaannemers</c:v>
                </c:pt>
                <c:pt idx="6">
                  <c:v>A.7 Competentie/training –  zijn werknemers geïnteresseerd?</c:v>
                </c:pt>
                <c:pt idx="7">
                  <c:v>A.8 Omgaan met procedures</c:v>
                </c:pt>
                <c:pt idx="8">
                  <c:v>A.9 Management of change: gevolgen van wijzigingen voorzien</c:v>
                </c:pt>
                <c:pt idx="9">
                  <c:v>A.10 Ongevalsregistratie en analyse</c:v>
                </c:pt>
                <c:pt idx="10">
                  <c:v>A.11 Uitvoering en opvolging van audits</c:v>
                </c:pt>
                <c:pt idx="11">
                  <c:v>A.12 Leren van incidenten proces</c:v>
                </c:pt>
                <c:pt idx="12">
                  <c:v>A.13 Rol van de supervisor m.b.t. veiligheid</c:v>
                </c:pt>
                <c:pt idx="13">
                  <c:v>A.14 Procesveiligheid versus persoonlijke veiligheid</c:v>
                </c:pt>
                <c:pt idx="14">
                  <c:v>A.15 Onderhoudsmanagement</c:v>
                </c:pt>
                <c:pt idx="15">
                  <c:v>A.16 Complexiteit en resilience</c:v>
                </c:pt>
              </c:strCache>
            </c:strRef>
          </c:cat>
          <c:val>
            <c:numRef>
              <c:f>'SAQ resultaten'!$E$2:$E$17</c:f>
              <c:numCache>
                <c:formatCode>General</c:formatCode>
                <c:ptCount val="1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numCache>
            </c:numRef>
          </c:val>
        </c:ser>
        <c:dLbls>
          <c:showLegendKey val="0"/>
          <c:showVal val="0"/>
          <c:showCatName val="0"/>
          <c:showSerName val="0"/>
          <c:showPercent val="0"/>
          <c:showBubbleSize val="0"/>
        </c:dLbls>
        <c:axId val="206269056"/>
        <c:axId val="206270848"/>
      </c:radarChart>
      <c:catAx>
        <c:axId val="206269056"/>
        <c:scaling>
          <c:orientation val="minMax"/>
        </c:scaling>
        <c:delete val="0"/>
        <c:axPos val="b"/>
        <c:majorGridlines/>
        <c:majorTickMark val="none"/>
        <c:minorTickMark val="none"/>
        <c:tickLblPos val="nextTo"/>
        <c:spPr>
          <a:ln w="9525">
            <a:noFill/>
          </a:ln>
        </c:spPr>
        <c:crossAx val="206270848"/>
        <c:crosses val="autoZero"/>
        <c:auto val="1"/>
        <c:lblAlgn val="ctr"/>
        <c:lblOffset val="100"/>
        <c:noMultiLvlLbl val="0"/>
      </c:catAx>
      <c:valAx>
        <c:axId val="206270848"/>
        <c:scaling>
          <c:orientation val="minMax"/>
          <c:max val="5"/>
          <c:min val="1"/>
        </c:scaling>
        <c:delete val="0"/>
        <c:axPos val="l"/>
        <c:majorGridlines/>
        <c:numFmt formatCode="General" sourceLinked="1"/>
        <c:majorTickMark val="none"/>
        <c:minorTickMark val="none"/>
        <c:tickLblPos val="nextTo"/>
        <c:crossAx val="206269056"/>
        <c:crosses val="autoZero"/>
        <c:crossBetween val="between"/>
        <c:majorUnit val="1"/>
      </c:valAx>
    </c:plotArea>
    <c:legend>
      <c:legendPos val="r"/>
      <c:overlay val="0"/>
    </c:legend>
    <c:plotVisOnly val="1"/>
    <c:dispBlanksAs val="gap"/>
    <c:showDLblsOverMax val="0"/>
  </c:chart>
  <c:printSettings>
    <c:headerFooter/>
    <c:pageMargins b="0.75000000000000644" l="0.70000000000000062" r="0.70000000000000062" t="0.750000000000006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Veiligheidsbeheersysteem</a:t>
            </a:r>
          </a:p>
        </c:rich>
      </c:tx>
      <c:overlay val="0"/>
    </c:title>
    <c:autoTitleDeleted val="0"/>
    <c:plotArea>
      <c:layout/>
      <c:radarChart>
        <c:radarStyle val="marker"/>
        <c:varyColors val="0"/>
        <c:ser>
          <c:idx val="0"/>
          <c:order val="0"/>
          <c:tx>
            <c:strRef>
              <c:f>'SAQ resultaten'!$D$1</c:f>
              <c:strCache>
                <c:ptCount val="1"/>
                <c:pt idx="0">
                  <c:v>Score 2015</c:v>
                </c:pt>
              </c:strCache>
            </c:strRef>
          </c:tx>
          <c:marker>
            <c:symbol val="none"/>
          </c:marker>
          <c:cat>
            <c:strRef>
              <c:f>'SAQ resultaten'!$C$20:$C$36</c:f>
              <c:strCache>
                <c:ptCount val="17"/>
                <c:pt idx="0">
                  <c:v>B.1.1 Beleid</c:v>
                </c:pt>
                <c:pt idx="1">
                  <c:v>B.1.2 Eisen</c:v>
                </c:pt>
                <c:pt idx="2">
                  <c:v>B.1.3 Doelstellingen</c:v>
                </c:pt>
                <c:pt idx="3">
                  <c:v>B.2.1 Taken en verantwoordelijkheden</c:v>
                </c:pt>
                <c:pt idx="4">
                  <c:v>B.2.2 Bekwaamheid en training</c:v>
                </c:pt>
                <c:pt idx="5">
                  <c:v>B.2.3 Communicatie, participatie en overleg</c:v>
                </c:pt>
                <c:pt idx="6">
                  <c:v>B.3.1 Risicostudies</c:v>
                </c:pt>
                <c:pt idx="7">
                  <c:v>B.3.2 Integriteit van installaties</c:v>
                </c:pt>
                <c:pt idx="8">
                  <c:v>B.3.3 Omgaan met wijzigingen</c:v>
                </c:pt>
                <c:pt idx="9">
                  <c:v>B.3.4 Reageren op noodsituaties</c:v>
                </c:pt>
                <c:pt idx="10">
                  <c:v>B.4.1 Beheersing management systeem</c:v>
                </c:pt>
                <c:pt idx="11">
                  <c:v>B.4.2 Werkbeheersing</c:v>
                </c:pt>
                <c:pt idx="12">
                  <c:v>B.4.3 Contractormanagement</c:v>
                </c:pt>
                <c:pt idx="13">
                  <c:v>B.5.1 Incidentenrapportage -analyse en opvolging</c:v>
                </c:pt>
                <c:pt idx="14">
                  <c:v>B.5.2 Audits</c:v>
                </c:pt>
                <c:pt idx="15">
                  <c:v>B.5.3 Prestatiemetingen</c:v>
                </c:pt>
                <c:pt idx="16">
                  <c:v>B.6.1 Directiebeoordeling</c:v>
                </c:pt>
              </c:strCache>
            </c:strRef>
          </c:cat>
          <c:val>
            <c:numRef>
              <c:f>'SAQ resultaten'!$D$20:$D$36</c:f>
              <c:numCache>
                <c:formatCode>0.0</c:formatCode>
                <c:ptCount val="17"/>
                <c:pt idx="0">
                  <c:v>4.3</c:v>
                </c:pt>
                <c:pt idx="1">
                  <c:v>4.4000000000000004</c:v>
                </c:pt>
                <c:pt idx="2">
                  <c:v>3.8</c:v>
                </c:pt>
                <c:pt idx="3">
                  <c:v>3.8</c:v>
                </c:pt>
                <c:pt idx="4">
                  <c:v>3.8</c:v>
                </c:pt>
                <c:pt idx="5">
                  <c:v>4.4000000000000004</c:v>
                </c:pt>
                <c:pt idx="6">
                  <c:v>3.2</c:v>
                </c:pt>
                <c:pt idx="7">
                  <c:v>4.2</c:v>
                </c:pt>
                <c:pt idx="8">
                  <c:v>3.1</c:v>
                </c:pt>
                <c:pt idx="9">
                  <c:v>4.5999999999999996</c:v>
                </c:pt>
                <c:pt idx="10">
                  <c:v>4.8</c:v>
                </c:pt>
                <c:pt idx="11">
                  <c:v>4.2</c:v>
                </c:pt>
                <c:pt idx="12">
                  <c:v>3.3</c:v>
                </c:pt>
                <c:pt idx="13">
                  <c:v>4</c:v>
                </c:pt>
                <c:pt idx="14">
                  <c:v>4.4000000000000004</c:v>
                </c:pt>
                <c:pt idx="15">
                  <c:v>4.2</c:v>
                </c:pt>
                <c:pt idx="16">
                  <c:v>4.5</c:v>
                </c:pt>
              </c:numCache>
            </c:numRef>
          </c:val>
        </c:ser>
        <c:ser>
          <c:idx val="1"/>
          <c:order val="1"/>
          <c:tx>
            <c:strRef>
              <c:f>'SAQ resultaten'!$E$1</c:f>
              <c:strCache>
                <c:ptCount val="1"/>
                <c:pt idx="0">
                  <c:v>Ambitieniveau 2018</c:v>
                </c:pt>
              </c:strCache>
            </c:strRef>
          </c:tx>
          <c:marker>
            <c:symbol val="none"/>
          </c:marker>
          <c:cat>
            <c:strRef>
              <c:f>'SAQ resultaten'!$C$20:$C$36</c:f>
              <c:strCache>
                <c:ptCount val="17"/>
                <c:pt idx="0">
                  <c:v>B.1.1 Beleid</c:v>
                </c:pt>
                <c:pt idx="1">
                  <c:v>B.1.2 Eisen</c:v>
                </c:pt>
                <c:pt idx="2">
                  <c:v>B.1.3 Doelstellingen</c:v>
                </c:pt>
                <c:pt idx="3">
                  <c:v>B.2.1 Taken en verantwoordelijkheden</c:v>
                </c:pt>
                <c:pt idx="4">
                  <c:v>B.2.2 Bekwaamheid en training</c:v>
                </c:pt>
                <c:pt idx="5">
                  <c:v>B.2.3 Communicatie, participatie en overleg</c:v>
                </c:pt>
                <c:pt idx="6">
                  <c:v>B.3.1 Risicostudies</c:v>
                </c:pt>
                <c:pt idx="7">
                  <c:v>B.3.2 Integriteit van installaties</c:v>
                </c:pt>
                <c:pt idx="8">
                  <c:v>B.3.3 Omgaan met wijzigingen</c:v>
                </c:pt>
                <c:pt idx="9">
                  <c:v>B.3.4 Reageren op noodsituaties</c:v>
                </c:pt>
                <c:pt idx="10">
                  <c:v>B.4.1 Beheersing management systeem</c:v>
                </c:pt>
                <c:pt idx="11">
                  <c:v>B.4.2 Werkbeheersing</c:v>
                </c:pt>
                <c:pt idx="12">
                  <c:v>B.4.3 Contractormanagement</c:v>
                </c:pt>
                <c:pt idx="13">
                  <c:v>B.5.1 Incidentenrapportage -analyse en opvolging</c:v>
                </c:pt>
                <c:pt idx="14">
                  <c:v>B.5.2 Audits</c:v>
                </c:pt>
                <c:pt idx="15">
                  <c:v>B.5.3 Prestatiemetingen</c:v>
                </c:pt>
                <c:pt idx="16">
                  <c:v>B.6.1 Directiebeoordeling</c:v>
                </c:pt>
              </c:strCache>
            </c:strRef>
          </c:cat>
          <c:val>
            <c:numRef>
              <c:f>'SAQ resultaten'!$E$20:$E$36</c:f>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er>
        <c:dLbls>
          <c:showLegendKey val="0"/>
          <c:showVal val="0"/>
          <c:showCatName val="0"/>
          <c:showSerName val="0"/>
          <c:showPercent val="0"/>
          <c:showBubbleSize val="0"/>
        </c:dLbls>
        <c:axId val="206308480"/>
        <c:axId val="206310016"/>
      </c:radarChart>
      <c:catAx>
        <c:axId val="206308480"/>
        <c:scaling>
          <c:orientation val="minMax"/>
        </c:scaling>
        <c:delete val="0"/>
        <c:axPos val="b"/>
        <c:majorGridlines/>
        <c:majorTickMark val="none"/>
        <c:minorTickMark val="none"/>
        <c:tickLblPos val="nextTo"/>
        <c:spPr>
          <a:ln w="9525">
            <a:noFill/>
          </a:ln>
        </c:spPr>
        <c:crossAx val="206310016"/>
        <c:crosses val="autoZero"/>
        <c:auto val="1"/>
        <c:lblAlgn val="ctr"/>
        <c:lblOffset val="100"/>
        <c:noMultiLvlLbl val="0"/>
      </c:catAx>
      <c:valAx>
        <c:axId val="206310016"/>
        <c:scaling>
          <c:orientation val="minMax"/>
          <c:max val="5"/>
          <c:min val="1"/>
        </c:scaling>
        <c:delete val="0"/>
        <c:axPos val="l"/>
        <c:majorGridlines/>
        <c:numFmt formatCode="0.0" sourceLinked="1"/>
        <c:majorTickMark val="none"/>
        <c:minorTickMark val="none"/>
        <c:tickLblPos val="nextTo"/>
        <c:crossAx val="206308480"/>
        <c:crosses val="autoZero"/>
        <c:crossBetween val="between"/>
        <c:majorUnit val="1"/>
      </c:valAx>
    </c:plotArea>
    <c:legend>
      <c:legendPos val="r"/>
      <c:overlay val="0"/>
    </c:legend>
    <c:plotVisOnly val="1"/>
    <c:dispBlanksAs val="gap"/>
    <c:showDLblsOverMax val="0"/>
  </c:chart>
  <c:printSettings>
    <c:headerFooter/>
    <c:pageMargins b="0.75000000000000666" l="0.70000000000000062" r="0.70000000000000062" t="0.750000000000006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Technische integriteit</a:t>
            </a:r>
          </a:p>
        </c:rich>
      </c:tx>
      <c:overlay val="0"/>
    </c:title>
    <c:autoTitleDeleted val="0"/>
    <c:plotArea>
      <c:layout/>
      <c:radarChart>
        <c:radarStyle val="marker"/>
        <c:varyColors val="0"/>
        <c:ser>
          <c:idx val="0"/>
          <c:order val="0"/>
          <c:tx>
            <c:strRef>
              <c:f>'SAQ resultaten'!$D$1</c:f>
              <c:strCache>
                <c:ptCount val="1"/>
                <c:pt idx="0">
                  <c:v>Score 2015</c:v>
                </c:pt>
              </c:strCache>
            </c:strRef>
          </c:tx>
          <c:marker>
            <c:symbol val="none"/>
          </c:marker>
          <c:cat>
            <c:strRef>
              <c:f>'SAQ resultaten'!$C$39:$C$54</c:f>
              <c:strCache>
                <c:ptCount val="16"/>
                <c:pt idx="0">
                  <c:v>C.1.1 Blussystemen</c:v>
                </c:pt>
                <c:pt idx="1">
                  <c:v>C.1.2 Energievoorziening</c:v>
                </c:pt>
                <c:pt idx="2">
                  <c:v>C.1.3 Riolering en afvalwaterzuivering</c:v>
                </c:pt>
                <c:pt idx="3">
                  <c:v>C.1.4 Dampverwerking</c:v>
                </c:pt>
                <c:pt idx="4">
                  <c:v>C.1.5 Beveiligingsinstallaties</c:v>
                </c:pt>
                <c:pt idx="5">
                  <c:v>C.2.1 Vrachtwagen verlading</c:v>
                </c:pt>
                <c:pt idx="6">
                  <c:v>C.2.2 Wagonverlading</c:v>
                </c:pt>
                <c:pt idx="7">
                  <c:v>C.2.3 Scheepsverlading</c:v>
                </c:pt>
                <c:pt idx="8">
                  <c:v>C.3.1 Procesvaten</c:v>
                </c:pt>
                <c:pt idx="9">
                  <c:v>C.3.2 Opslagtanks</c:v>
                </c:pt>
                <c:pt idx="10">
                  <c:v>C.3.3 Magazijnen (PGS 15)</c:v>
                </c:pt>
                <c:pt idx="11">
                  <c:v>C.4.1 Pompen en compressoren</c:v>
                </c:pt>
                <c:pt idx="12">
                  <c:v>C.4.2 Leidingen</c:v>
                </c:pt>
                <c:pt idx="13">
                  <c:v>C.4.3 Slangen</c:v>
                </c:pt>
                <c:pt idx="14">
                  <c:v>C.5.1 Gebouwen (m.u.v. magazijnen)</c:v>
                </c:pt>
                <c:pt idx="15">
                  <c:v>C.5.2 Materieel (contractors)</c:v>
                </c:pt>
              </c:strCache>
            </c:strRef>
          </c:cat>
          <c:val>
            <c:numRef>
              <c:f>'SAQ resultaten'!$D$39:$D$54</c:f>
              <c:numCache>
                <c:formatCode>0.0</c:formatCode>
                <c:ptCount val="16"/>
                <c:pt idx="0">
                  <c:v>4.2</c:v>
                </c:pt>
                <c:pt idx="1">
                  <c:v>4.5</c:v>
                </c:pt>
                <c:pt idx="2">
                  <c:v>3.1</c:v>
                </c:pt>
                <c:pt idx="3">
                  <c:v>3.8</c:v>
                </c:pt>
                <c:pt idx="4">
                  <c:v>4.2</c:v>
                </c:pt>
                <c:pt idx="5">
                  <c:v>4</c:v>
                </c:pt>
                <c:pt idx="6">
                  <c:v>3.6</c:v>
                </c:pt>
                <c:pt idx="7">
                  <c:v>4.3</c:v>
                </c:pt>
                <c:pt idx="8">
                  <c:v>3.3</c:v>
                </c:pt>
                <c:pt idx="9">
                  <c:v>4.2</c:v>
                </c:pt>
                <c:pt idx="10">
                  <c:v>4</c:v>
                </c:pt>
                <c:pt idx="11">
                  <c:v>3.8</c:v>
                </c:pt>
                <c:pt idx="12">
                  <c:v>3.8</c:v>
                </c:pt>
                <c:pt idx="13">
                  <c:v>3.7</c:v>
                </c:pt>
                <c:pt idx="14">
                  <c:v>4.0999999999999996</c:v>
                </c:pt>
                <c:pt idx="15">
                  <c:v>3.6</c:v>
                </c:pt>
              </c:numCache>
            </c:numRef>
          </c:val>
        </c:ser>
        <c:ser>
          <c:idx val="1"/>
          <c:order val="1"/>
          <c:tx>
            <c:strRef>
              <c:f>'SAQ resultaten'!$E$1</c:f>
              <c:strCache>
                <c:ptCount val="1"/>
                <c:pt idx="0">
                  <c:v>Ambitieniveau 2018</c:v>
                </c:pt>
              </c:strCache>
            </c:strRef>
          </c:tx>
          <c:marker>
            <c:symbol val="none"/>
          </c:marker>
          <c:cat>
            <c:strRef>
              <c:f>'SAQ resultaten'!$C$39:$C$54</c:f>
              <c:strCache>
                <c:ptCount val="16"/>
                <c:pt idx="0">
                  <c:v>C.1.1 Blussystemen</c:v>
                </c:pt>
                <c:pt idx="1">
                  <c:v>C.1.2 Energievoorziening</c:v>
                </c:pt>
                <c:pt idx="2">
                  <c:v>C.1.3 Riolering en afvalwaterzuivering</c:v>
                </c:pt>
                <c:pt idx="3">
                  <c:v>C.1.4 Dampverwerking</c:v>
                </c:pt>
                <c:pt idx="4">
                  <c:v>C.1.5 Beveiligingsinstallaties</c:v>
                </c:pt>
                <c:pt idx="5">
                  <c:v>C.2.1 Vrachtwagen verlading</c:v>
                </c:pt>
                <c:pt idx="6">
                  <c:v>C.2.2 Wagonverlading</c:v>
                </c:pt>
                <c:pt idx="7">
                  <c:v>C.2.3 Scheepsverlading</c:v>
                </c:pt>
                <c:pt idx="8">
                  <c:v>C.3.1 Procesvaten</c:v>
                </c:pt>
                <c:pt idx="9">
                  <c:v>C.3.2 Opslagtanks</c:v>
                </c:pt>
                <c:pt idx="10">
                  <c:v>C.3.3 Magazijnen (PGS 15)</c:v>
                </c:pt>
                <c:pt idx="11">
                  <c:v>C.4.1 Pompen en compressoren</c:v>
                </c:pt>
                <c:pt idx="12">
                  <c:v>C.4.2 Leidingen</c:v>
                </c:pt>
                <c:pt idx="13">
                  <c:v>C.4.3 Slangen</c:v>
                </c:pt>
                <c:pt idx="14">
                  <c:v>C.5.1 Gebouwen (m.u.v. magazijnen)</c:v>
                </c:pt>
                <c:pt idx="15">
                  <c:v>C.5.2 Materieel (contractors)</c:v>
                </c:pt>
              </c:strCache>
            </c:strRef>
          </c:cat>
          <c:val>
            <c:numRef>
              <c:f>'SAQ resultaten'!$E$39:$E$54</c:f>
              <c:numCache>
                <c:formatCode>0.0</c:formatCode>
                <c:ptCount val="1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numCache>
            </c:numRef>
          </c:val>
        </c:ser>
        <c:dLbls>
          <c:showLegendKey val="0"/>
          <c:showVal val="0"/>
          <c:showCatName val="0"/>
          <c:showSerName val="0"/>
          <c:showPercent val="0"/>
          <c:showBubbleSize val="0"/>
        </c:dLbls>
        <c:axId val="206323072"/>
        <c:axId val="206324864"/>
      </c:radarChart>
      <c:catAx>
        <c:axId val="206323072"/>
        <c:scaling>
          <c:orientation val="minMax"/>
        </c:scaling>
        <c:delete val="0"/>
        <c:axPos val="b"/>
        <c:majorGridlines/>
        <c:majorTickMark val="none"/>
        <c:minorTickMark val="none"/>
        <c:tickLblPos val="nextTo"/>
        <c:spPr>
          <a:ln w="9525">
            <a:noFill/>
          </a:ln>
        </c:spPr>
        <c:crossAx val="206324864"/>
        <c:crosses val="autoZero"/>
        <c:auto val="1"/>
        <c:lblAlgn val="ctr"/>
        <c:lblOffset val="100"/>
        <c:noMultiLvlLbl val="0"/>
      </c:catAx>
      <c:valAx>
        <c:axId val="206324864"/>
        <c:scaling>
          <c:orientation val="minMax"/>
          <c:max val="5"/>
          <c:min val="1"/>
        </c:scaling>
        <c:delete val="0"/>
        <c:axPos val="l"/>
        <c:majorGridlines/>
        <c:numFmt formatCode="0.0" sourceLinked="1"/>
        <c:majorTickMark val="none"/>
        <c:minorTickMark val="none"/>
        <c:tickLblPos val="nextTo"/>
        <c:crossAx val="206323072"/>
        <c:crosses val="autoZero"/>
        <c:crossBetween val="between"/>
        <c:majorUnit val="1"/>
      </c:valAx>
    </c:plotArea>
    <c:legend>
      <c:legendPos val="r"/>
      <c:overlay val="0"/>
    </c:legend>
    <c:plotVisOnly val="1"/>
    <c:dispBlanksAs val="gap"/>
    <c:showDLblsOverMax val="0"/>
  </c:chart>
  <c:printSettings>
    <c:headerFooter/>
    <c:pageMargins b="0.75000000000000688" l="0.70000000000000062" r="0.70000000000000062" t="0.750000000000006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Veiligheidscultuur verdeling</a:t>
            </a:r>
          </a:p>
        </c:rich>
      </c:tx>
      <c:overlay val="0"/>
    </c:title>
    <c:autoTitleDeleted val="0"/>
    <c:plotArea>
      <c:layout/>
      <c:radarChart>
        <c:radarStyle val="marker"/>
        <c:varyColors val="0"/>
        <c:ser>
          <c:idx val="0"/>
          <c:order val="0"/>
          <c:tx>
            <c:v>Gemiddelde</c:v>
          </c:tx>
          <c:marker>
            <c:symbol val="none"/>
          </c:marker>
          <c:cat>
            <c:strRef>
              <c:f>'Veiligheidscultuur verw enquett'!$A$3:$A$23</c:f>
              <c:strCache>
                <c:ptCount val="21"/>
                <c:pt idx="0">
                  <c:v>1.A.1 Rol van het management t.a.v. veiligheid</c:v>
                </c:pt>
                <c:pt idx="1">
                  <c:v>1.A.2 Rol van de wachtchef t.a.v. veiligheid</c:v>
                </c:pt>
                <c:pt idx="2">
                  <c:v>1.A.3 Rol van de medewerker t.a.v. veiligheid</c:v>
                </c:pt>
                <c:pt idx="3">
                  <c:v>1.A.4 Veiligheidscommunicatie</c:v>
                </c:pt>
                <c:pt idx="4">
                  <c:v>1.A.5 Belonen of straffen op basis van veiligheid</c:v>
                </c:pt>
                <c:pt idx="5">
                  <c:v>1.B.1 Visie van management op incidenten</c:v>
                </c:pt>
                <c:pt idx="6">
                  <c:v>1.B.2 Balans tussen veiligheid en winst</c:v>
                </c:pt>
                <c:pt idx="7">
                  <c:v>1.B.3 Omgang met risico's</c:v>
                </c:pt>
                <c:pt idx="8">
                  <c:v>1.C.1 Training en opleiding</c:v>
                </c:pt>
                <c:pt idx="9">
                  <c:v>1.C.2 Status van de veiligheidsafdeling</c:v>
                </c:pt>
                <c:pt idx="10">
                  <c:v>1.C.3 Veilig werken met aannemers</c:v>
                </c:pt>
                <c:pt idx="11">
                  <c:v>1.C.4 Stakeholder management</c:v>
                </c:pt>
                <c:pt idx="12">
                  <c:v>1.D.1 Werkplanning en werkvergunning</c:v>
                </c:pt>
                <c:pt idx="13">
                  <c:v>1.D.2 Uitvoering en toezicht op veilig werken</c:v>
                </c:pt>
                <c:pt idx="14">
                  <c:v>1.D.3 Omgaan met wijzigingen</c:v>
                </c:pt>
                <c:pt idx="15">
                  <c:v>1.D.4 Onderhoudsmanagement</c:v>
                </c:pt>
                <c:pt idx="16">
                  <c:v>1.E.1 Doel van procedures</c:v>
                </c:pt>
                <c:pt idx="17">
                  <c:v>1.F.1 Rapportage van incidenten</c:v>
                </c:pt>
                <c:pt idx="18">
                  <c:v>1.F.2 Leren van incidenten</c:v>
                </c:pt>
                <c:pt idx="19">
                  <c:v>1.F.3 Veiligheidsoverleggen</c:v>
                </c:pt>
                <c:pt idx="20">
                  <c:v>1.G.1 Audits</c:v>
                </c:pt>
              </c:strCache>
            </c:strRef>
          </c:cat>
          <c:val>
            <c:numRef>
              <c:f>'Veiligheidscultuur verw enquett'!$Q$3:$Q$23</c:f>
              <c:numCache>
                <c:formatCode>0.0</c:formatCode>
                <c:ptCount val="21"/>
                <c:pt idx="0">
                  <c:v>4.333333333333333</c:v>
                </c:pt>
                <c:pt idx="1">
                  <c:v>3.6666666666666665</c:v>
                </c:pt>
                <c:pt idx="2">
                  <c:v>3</c:v>
                </c:pt>
                <c:pt idx="3">
                  <c:v>3.3333333333333335</c:v>
                </c:pt>
                <c:pt idx="4">
                  <c:v>2.5</c:v>
                </c:pt>
                <c:pt idx="5">
                  <c:v>4.333333333333333</c:v>
                </c:pt>
                <c:pt idx="6">
                  <c:v>4</c:v>
                </c:pt>
                <c:pt idx="7">
                  <c:v>4</c:v>
                </c:pt>
                <c:pt idx="8">
                  <c:v>3</c:v>
                </c:pt>
                <c:pt idx="9">
                  <c:v>3.6666666666666665</c:v>
                </c:pt>
                <c:pt idx="10">
                  <c:v>3</c:v>
                </c:pt>
                <c:pt idx="11">
                  <c:v>2.3333333333333335</c:v>
                </c:pt>
                <c:pt idx="12">
                  <c:v>3</c:v>
                </c:pt>
                <c:pt idx="13">
                  <c:v>3</c:v>
                </c:pt>
                <c:pt idx="14">
                  <c:v>3.3333333333333335</c:v>
                </c:pt>
                <c:pt idx="15">
                  <c:v>3.3333333333333335</c:v>
                </c:pt>
                <c:pt idx="16">
                  <c:v>3.3333333333333335</c:v>
                </c:pt>
                <c:pt idx="17">
                  <c:v>3.3333333333333335</c:v>
                </c:pt>
                <c:pt idx="18">
                  <c:v>3.3333333333333335</c:v>
                </c:pt>
                <c:pt idx="19">
                  <c:v>3.3333333333333335</c:v>
                </c:pt>
                <c:pt idx="20">
                  <c:v>3.6666666666666665</c:v>
                </c:pt>
              </c:numCache>
            </c:numRef>
          </c:val>
        </c:ser>
        <c:ser>
          <c:idx val="1"/>
          <c:order val="1"/>
          <c:tx>
            <c:v>Hoog</c:v>
          </c:tx>
          <c:marker>
            <c:symbol val="none"/>
          </c:marker>
          <c:cat>
            <c:strRef>
              <c:f>'Veiligheidscultuur verw enquett'!$A$3:$A$23</c:f>
              <c:strCache>
                <c:ptCount val="21"/>
                <c:pt idx="0">
                  <c:v>1.A.1 Rol van het management t.a.v. veiligheid</c:v>
                </c:pt>
                <c:pt idx="1">
                  <c:v>1.A.2 Rol van de wachtchef t.a.v. veiligheid</c:v>
                </c:pt>
                <c:pt idx="2">
                  <c:v>1.A.3 Rol van de medewerker t.a.v. veiligheid</c:v>
                </c:pt>
                <c:pt idx="3">
                  <c:v>1.A.4 Veiligheidscommunicatie</c:v>
                </c:pt>
                <c:pt idx="4">
                  <c:v>1.A.5 Belonen of straffen op basis van veiligheid</c:v>
                </c:pt>
                <c:pt idx="5">
                  <c:v>1.B.1 Visie van management op incidenten</c:v>
                </c:pt>
                <c:pt idx="6">
                  <c:v>1.B.2 Balans tussen veiligheid en winst</c:v>
                </c:pt>
                <c:pt idx="7">
                  <c:v>1.B.3 Omgang met risico's</c:v>
                </c:pt>
                <c:pt idx="8">
                  <c:v>1.C.1 Training en opleiding</c:v>
                </c:pt>
                <c:pt idx="9">
                  <c:v>1.C.2 Status van de veiligheidsafdeling</c:v>
                </c:pt>
                <c:pt idx="10">
                  <c:v>1.C.3 Veilig werken met aannemers</c:v>
                </c:pt>
                <c:pt idx="11">
                  <c:v>1.C.4 Stakeholder management</c:v>
                </c:pt>
                <c:pt idx="12">
                  <c:v>1.D.1 Werkplanning en werkvergunning</c:v>
                </c:pt>
                <c:pt idx="13">
                  <c:v>1.D.2 Uitvoering en toezicht op veilig werken</c:v>
                </c:pt>
                <c:pt idx="14">
                  <c:v>1.D.3 Omgaan met wijzigingen</c:v>
                </c:pt>
                <c:pt idx="15">
                  <c:v>1.D.4 Onderhoudsmanagement</c:v>
                </c:pt>
                <c:pt idx="16">
                  <c:v>1.E.1 Doel van procedures</c:v>
                </c:pt>
                <c:pt idx="17">
                  <c:v>1.F.1 Rapportage van incidenten</c:v>
                </c:pt>
                <c:pt idx="18">
                  <c:v>1.F.2 Leren van incidenten</c:v>
                </c:pt>
                <c:pt idx="19">
                  <c:v>1.F.3 Veiligheidsoverleggen</c:v>
                </c:pt>
                <c:pt idx="20">
                  <c:v>1.G.1 Audits</c:v>
                </c:pt>
              </c:strCache>
            </c:strRef>
          </c:cat>
          <c:val>
            <c:numRef>
              <c:f>'Veiligheidscultuur verw enquett'!$S$3:$S$23</c:f>
              <c:numCache>
                <c:formatCode>0.0</c:formatCode>
                <c:ptCount val="21"/>
                <c:pt idx="0">
                  <c:v>4.9106836025229574</c:v>
                </c:pt>
                <c:pt idx="1">
                  <c:v>4.2440169358562914</c:v>
                </c:pt>
                <c:pt idx="2">
                  <c:v>3</c:v>
                </c:pt>
                <c:pt idx="3">
                  <c:v>4.4880338717125845</c:v>
                </c:pt>
                <c:pt idx="4">
                  <c:v>3.2071067811865475</c:v>
                </c:pt>
                <c:pt idx="5">
                  <c:v>4.9106836025229574</c:v>
                </c:pt>
                <c:pt idx="6">
                  <c:v>5</c:v>
                </c:pt>
                <c:pt idx="7">
                  <c:v>5</c:v>
                </c:pt>
                <c:pt idx="8">
                  <c:v>3</c:v>
                </c:pt>
                <c:pt idx="9">
                  <c:v>4.8213672050459175</c:v>
                </c:pt>
                <c:pt idx="10">
                  <c:v>3</c:v>
                </c:pt>
                <c:pt idx="11">
                  <c:v>3.4880338717125854</c:v>
                </c:pt>
                <c:pt idx="12">
                  <c:v>3</c:v>
                </c:pt>
                <c:pt idx="13">
                  <c:v>3</c:v>
                </c:pt>
                <c:pt idx="14">
                  <c:v>3.9106836025229583</c:v>
                </c:pt>
                <c:pt idx="15">
                  <c:v>3.9106836025229583</c:v>
                </c:pt>
                <c:pt idx="16">
                  <c:v>3.9106836025229583</c:v>
                </c:pt>
                <c:pt idx="17">
                  <c:v>3.9106836025229583</c:v>
                </c:pt>
                <c:pt idx="18">
                  <c:v>3.9106836025229583</c:v>
                </c:pt>
                <c:pt idx="19">
                  <c:v>3.9106836025229583</c:v>
                </c:pt>
                <c:pt idx="20">
                  <c:v>4.2440169358562914</c:v>
                </c:pt>
              </c:numCache>
            </c:numRef>
          </c:val>
        </c:ser>
        <c:ser>
          <c:idx val="2"/>
          <c:order val="2"/>
          <c:tx>
            <c:v>Laag</c:v>
          </c:tx>
          <c:marker>
            <c:symbol val="none"/>
          </c:marker>
          <c:cat>
            <c:strRef>
              <c:f>'Veiligheidscultuur verw enquett'!$A$3:$A$23</c:f>
              <c:strCache>
                <c:ptCount val="21"/>
                <c:pt idx="0">
                  <c:v>1.A.1 Rol van het management t.a.v. veiligheid</c:v>
                </c:pt>
                <c:pt idx="1">
                  <c:v>1.A.2 Rol van de wachtchef t.a.v. veiligheid</c:v>
                </c:pt>
                <c:pt idx="2">
                  <c:v>1.A.3 Rol van de medewerker t.a.v. veiligheid</c:v>
                </c:pt>
                <c:pt idx="3">
                  <c:v>1.A.4 Veiligheidscommunicatie</c:v>
                </c:pt>
                <c:pt idx="4">
                  <c:v>1.A.5 Belonen of straffen op basis van veiligheid</c:v>
                </c:pt>
                <c:pt idx="5">
                  <c:v>1.B.1 Visie van management op incidenten</c:v>
                </c:pt>
                <c:pt idx="6">
                  <c:v>1.B.2 Balans tussen veiligheid en winst</c:v>
                </c:pt>
                <c:pt idx="7">
                  <c:v>1.B.3 Omgang met risico's</c:v>
                </c:pt>
                <c:pt idx="8">
                  <c:v>1.C.1 Training en opleiding</c:v>
                </c:pt>
                <c:pt idx="9">
                  <c:v>1.C.2 Status van de veiligheidsafdeling</c:v>
                </c:pt>
                <c:pt idx="10">
                  <c:v>1.C.3 Veilig werken met aannemers</c:v>
                </c:pt>
                <c:pt idx="11">
                  <c:v>1.C.4 Stakeholder management</c:v>
                </c:pt>
                <c:pt idx="12">
                  <c:v>1.D.1 Werkplanning en werkvergunning</c:v>
                </c:pt>
                <c:pt idx="13">
                  <c:v>1.D.2 Uitvoering en toezicht op veilig werken</c:v>
                </c:pt>
                <c:pt idx="14">
                  <c:v>1.D.3 Omgaan met wijzigingen</c:v>
                </c:pt>
                <c:pt idx="15">
                  <c:v>1.D.4 Onderhoudsmanagement</c:v>
                </c:pt>
                <c:pt idx="16">
                  <c:v>1.E.1 Doel van procedures</c:v>
                </c:pt>
                <c:pt idx="17">
                  <c:v>1.F.1 Rapportage van incidenten</c:v>
                </c:pt>
                <c:pt idx="18">
                  <c:v>1.F.2 Leren van incidenten</c:v>
                </c:pt>
                <c:pt idx="19">
                  <c:v>1.F.3 Veiligheidsoverleggen</c:v>
                </c:pt>
                <c:pt idx="20">
                  <c:v>1.G.1 Audits</c:v>
                </c:pt>
              </c:strCache>
            </c:strRef>
          </c:cat>
          <c:val>
            <c:numRef>
              <c:f>'Veiligheidscultuur verw enquett'!$T$3:$T$23</c:f>
              <c:numCache>
                <c:formatCode>0.0</c:formatCode>
                <c:ptCount val="21"/>
                <c:pt idx="0">
                  <c:v>3.7559830641437082</c:v>
                </c:pt>
                <c:pt idx="1">
                  <c:v>3.0893163974770417</c:v>
                </c:pt>
                <c:pt idx="2">
                  <c:v>3</c:v>
                </c:pt>
                <c:pt idx="3">
                  <c:v>2.1786327949540825</c:v>
                </c:pt>
                <c:pt idx="4">
                  <c:v>1.7928932188134525</c:v>
                </c:pt>
                <c:pt idx="5">
                  <c:v>3.7559830641437082</c:v>
                </c:pt>
                <c:pt idx="6">
                  <c:v>3</c:v>
                </c:pt>
                <c:pt idx="7">
                  <c:v>3</c:v>
                </c:pt>
                <c:pt idx="8">
                  <c:v>3</c:v>
                </c:pt>
                <c:pt idx="9">
                  <c:v>2.5119661282874155</c:v>
                </c:pt>
                <c:pt idx="10">
                  <c:v>3</c:v>
                </c:pt>
                <c:pt idx="11">
                  <c:v>1.1786327949540818</c:v>
                </c:pt>
                <c:pt idx="12">
                  <c:v>3</c:v>
                </c:pt>
                <c:pt idx="13">
                  <c:v>3</c:v>
                </c:pt>
                <c:pt idx="14">
                  <c:v>2.7559830641437086</c:v>
                </c:pt>
                <c:pt idx="15">
                  <c:v>2.7559830641437086</c:v>
                </c:pt>
                <c:pt idx="16">
                  <c:v>2.7559830641437086</c:v>
                </c:pt>
                <c:pt idx="17">
                  <c:v>2.7559830641437086</c:v>
                </c:pt>
                <c:pt idx="18">
                  <c:v>2.7559830641437086</c:v>
                </c:pt>
                <c:pt idx="19">
                  <c:v>2.7559830641437086</c:v>
                </c:pt>
                <c:pt idx="20">
                  <c:v>3.0893163974770417</c:v>
                </c:pt>
              </c:numCache>
            </c:numRef>
          </c:val>
        </c:ser>
        <c:dLbls>
          <c:showLegendKey val="0"/>
          <c:showVal val="0"/>
          <c:showCatName val="0"/>
          <c:showSerName val="0"/>
          <c:showPercent val="0"/>
          <c:showBubbleSize val="0"/>
        </c:dLbls>
        <c:axId val="155989504"/>
        <c:axId val="155991040"/>
      </c:radarChart>
      <c:catAx>
        <c:axId val="155989504"/>
        <c:scaling>
          <c:orientation val="minMax"/>
        </c:scaling>
        <c:delete val="0"/>
        <c:axPos val="b"/>
        <c:majorGridlines/>
        <c:majorTickMark val="none"/>
        <c:minorTickMark val="none"/>
        <c:tickLblPos val="nextTo"/>
        <c:spPr>
          <a:ln w="9525">
            <a:noFill/>
          </a:ln>
        </c:spPr>
        <c:crossAx val="155991040"/>
        <c:crosses val="autoZero"/>
        <c:auto val="1"/>
        <c:lblAlgn val="ctr"/>
        <c:lblOffset val="100"/>
        <c:noMultiLvlLbl val="0"/>
      </c:catAx>
      <c:valAx>
        <c:axId val="155991040"/>
        <c:scaling>
          <c:orientation val="minMax"/>
          <c:max val="5"/>
          <c:min val="1"/>
        </c:scaling>
        <c:delete val="0"/>
        <c:axPos val="l"/>
        <c:majorGridlines/>
        <c:numFmt formatCode="0.0" sourceLinked="1"/>
        <c:majorTickMark val="none"/>
        <c:minorTickMark val="none"/>
        <c:tickLblPos val="nextTo"/>
        <c:crossAx val="155989504"/>
        <c:crosses val="autoZero"/>
        <c:crossBetween val="between"/>
        <c:majorUnit val="1"/>
        <c:minorUnit val="1"/>
      </c:valAx>
    </c:plotArea>
    <c:legend>
      <c:legendPos val="r"/>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SAQ Veiligheidscultuur</a:t>
            </a:r>
          </a:p>
        </c:rich>
      </c:tx>
      <c:layout>
        <c:manualLayout>
          <c:xMode val="edge"/>
          <c:yMode val="edge"/>
          <c:x val="0.31144773353265953"/>
          <c:y val="2.3715415019762844E-2"/>
        </c:manualLayout>
      </c:layout>
      <c:overlay val="0"/>
    </c:title>
    <c:autoTitleDeleted val="0"/>
    <c:plotArea>
      <c:layout>
        <c:manualLayout>
          <c:layoutTarget val="inner"/>
          <c:xMode val="edge"/>
          <c:yMode val="edge"/>
          <c:x val="0.24897016611545195"/>
          <c:y val="0.17821792038841044"/>
          <c:w val="0.48583885401841032"/>
          <c:h val="0.6891514944031234"/>
        </c:manualLayout>
      </c:layout>
      <c:radarChart>
        <c:radarStyle val="marker"/>
        <c:varyColors val="0"/>
        <c:ser>
          <c:idx val="0"/>
          <c:order val="0"/>
          <c:tx>
            <c:strRef>
              <c:f>Resultaten!$C$1</c:f>
              <c:strCache>
                <c:ptCount val="1"/>
                <c:pt idx="0">
                  <c:v>Score</c:v>
                </c:pt>
              </c:strCache>
            </c:strRef>
          </c:tx>
          <c:marker>
            <c:symbol val="none"/>
          </c:marker>
          <c:cat>
            <c:strRef>
              <c:f>Resultaten!$B$2:$B$22</c:f>
              <c:strCache>
                <c:ptCount val="21"/>
                <c:pt idx="0">
                  <c:v>1.A.1 Rol van het management t.a.v. veiligheid</c:v>
                </c:pt>
                <c:pt idx="1">
                  <c:v>1.A.2 Rol van de wachtchef t.a.v. veiligheid</c:v>
                </c:pt>
                <c:pt idx="2">
                  <c:v>1.A.3 Rol van de medewerker t.a.v. veiligheid</c:v>
                </c:pt>
                <c:pt idx="3">
                  <c:v>1.A.4 Veiligheidscommunicatie</c:v>
                </c:pt>
                <c:pt idx="4">
                  <c:v>1.A.5 Belonen of straffen op basis van veiligheid</c:v>
                </c:pt>
                <c:pt idx="5">
                  <c:v>1.B.1 Visie van management op incidenten</c:v>
                </c:pt>
                <c:pt idx="6">
                  <c:v>1.B.2 Balans tussen veiligheid en winst</c:v>
                </c:pt>
                <c:pt idx="7">
                  <c:v>1.B.3 Omgang met risico's</c:v>
                </c:pt>
                <c:pt idx="8">
                  <c:v>1.C.1 Training en opleiding</c:v>
                </c:pt>
                <c:pt idx="9">
                  <c:v>1.C.2 Status van de veiligheidsafdeling</c:v>
                </c:pt>
                <c:pt idx="10">
                  <c:v>1.C.3 Veilig werken met aannemers</c:v>
                </c:pt>
                <c:pt idx="11">
                  <c:v>1.C.4 Stakeholder management</c:v>
                </c:pt>
                <c:pt idx="12">
                  <c:v>1.D.1 Werkplanning en werkvergunning</c:v>
                </c:pt>
                <c:pt idx="13">
                  <c:v>1.D.2 Uitvoering en toezicht op veilig werken</c:v>
                </c:pt>
                <c:pt idx="14">
                  <c:v>1.D.3 Omgaan met wijzigingen</c:v>
                </c:pt>
                <c:pt idx="15">
                  <c:v>1.D.4 Onderhoudsmanagement</c:v>
                </c:pt>
                <c:pt idx="16">
                  <c:v>1.E.1 Doel van procedures</c:v>
                </c:pt>
                <c:pt idx="17">
                  <c:v>1.F.1 Rapportage van incidenten</c:v>
                </c:pt>
                <c:pt idx="18">
                  <c:v>1.F.2 Leren van incidenten</c:v>
                </c:pt>
                <c:pt idx="19">
                  <c:v>1.F.3 Veiligheidsoverleggen</c:v>
                </c:pt>
                <c:pt idx="20">
                  <c:v>1.G.1 Audits</c:v>
                </c:pt>
              </c:strCache>
            </c:strRef>
          </c:cat>
          <c:val>
            <c:numRef>
              <c:f>Resultaten!$C$2:$C$22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Resultaten!$D$1</c:f>
              <c:strCache>
                <c:ptCount val="1"/>
                <c:pt idx="0">
                  <c:v>Ambitieniveau</c:v>
                </c:pt>
              </c:strCache>
            </c:strRef>
          </c:tx>
          <c:marker>
            <c:symbol val="none"/>
          </c:marker>
          <c:cat>
            <c:strRef>
              <c:f>Resultaten!$B$2:$B$22</c:f>
              <c:strCache>
                <c:ptCount val="21"/>
                <c:pt idx="0">
                  <c:v>1.A.1 Rol van het management t.a.v. veiligheid</c:v>
                </c:pt>
                <c:pt idx="1">
                  <c:v>1.A.2 Rol van de wachtchef t.a.v. veiligheid</c:v>
                </c:pt>
                <c:pt idx="2">
                  <c:v>1.A.3 Rol van de medewerker t.a.v. veiligheid</c:v>
                </c:pt>
                <c:pt idx="3">
                  <c:v>1.A.4 Veiligheidscommunicatie</c:v>
                </c:pt>
                <c:pt idx="4">
                  <c:v>1.A.5 Belonen of straffen op basis van veiligheid</c:v>
                </c:pt>
                <c:pt idx="5">
                  <c:v>1.B.1 Visie van management op incidenten</c:v>
                </c:pt>
                <c:pt idx="6">
                  <c:v>1.B.2 Balans tussen veiligheid en winst</c:v>
                </c:pt>
                <c:pt idx="7">
                  <c:v>1.B.3 Omgang met risico's</c:v>
                </c:pt>
                <c:pt idx="8">
                  <c:v>1.C.1 Training en opleiding</c:v>
                </c:pt>
                <c:pt idx="9">
                  <c:v>1.C.2 Status van de veiligheidsafdeling</c:v>
                </c:pt>
                <c:pt idx="10">
                  <c:v>1.C.3 Veilig werken met aannemers</c:v>
                </c:pt>
                <c:pt idx="11">
                  <c:v>1.C.4 Stakeholder management</c:v>
                </c:pt>
                <c:pt idx="12">
                  <c:v>1.D.1 Werkplanning en werkvergunning</c:v>
                </c:pt>
                <c:pt idx="13">
                  <c:v>1.D.2 Uitvoering en toezicht op veilig werken</c:v>
                </c:pt>
                <c:pt idx="14">
                  <c:v>1.D.3 Omgaan met wijzigingen</c:v>
                </c:pt>
                <c:pt idx="15">
                  <c:v>1.D.4 Onderhoudsmanagement</c:v>
                </c:pt>
                <c:pt idx="16">
                  <c:v>1.E.1 Doel van procedures</c:v>
                </c:pt>
                <c:pt idx="17">
                  <c:v>1.F.1 Rapportage van incidenten</c:v>
                </c:pt>
                <c:pt idx="18">
                  <c:v>1.F.2 Leren van incidenten</c:v>
                </c:pt>
                <c:pt idx="19">
                  <c:v>1.F.3 Veiligheidsoverleggen</c:v>
                </c:pt>
                <c:pt idx="20">
                  <c:v>1.G.1 Audits</c:v>
                </c:pt>
              </c:strCache>
            </c:strRef>
          </c:cat>
          <c:val>
            <c:numRef>
              <c:f>Resultaten!$D$2:$D$22</c:f>
              <c:numCache>
                <c:formatCode>0.0</c:formatCode>
                <c:ptCount val="2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numCache>
            </c:numRef>
          </c:val>
        </c:ser>
        <c:dLbls>
          <c:showLegendKey val="0"/>
          <c:showVal val="0"/>
          <c:showCatName val="0"/>
          <c:showSerName val="0"/>
          <c:showPercent val="0"/>
          <c:showBubbleSize val="0"/>
        </c:dLbls>
        <c:axId val="204452992"/>
        <c:axId val="204454528"/>
      </c:radarChart>
      <c:catAx>
        <c:axId val="204452992"/>
        <c:scaling>
          <c:orientation val="minMax"/>
        </c:scaling>
        <c:delete val="0"/>
        <c:axPos val="b"/>
        <c:majorGridlines/>
        <c:majorTickMark val="none"/>
        <c:minorTickMark val="none"/>
        <c:tickLblPos val="nextTo"/>
        <c:spPr>
          <a:ln w="9525">
            <a:noFill/>
          </a:ln>
        </c:spPr>
        <c:crossAx val="204454528"/>
        <c:crosses val="autoZero"/>
        <c:auto val="1"/>
        <c:lblAlgn val="ctr"/>
        <c:lblOffset val="100"/>
        <c:noMultiLvlLbl val="0"/>
      </c:catAx>
      <c:valAx>
        <c:axId val="204454528"/>
        <c:scaling>
          <c:orientation val="minMax"/>
          <c:max val="5"/>
          <c:min val="1"/>
        </c:scaling>
        <c:delete val="0"/>
        <c:axPos val="l"/>
        <c:majorGridlines/>
        <c:numFmt formatCode="General" sourceLinked="1"/>
        <c:majorTickMark val="none"/>
        <c:minorTickMark val="none"/>
        <c:tickLblPos val="nextTo"/>
        <c:crossAx val="204452992"/>
        <c:crosses val="autoZero"/>
        <c:crossBetween val="between"/>
        <c:majorUnit val="1"/>
      </c:valAx>
    </c:plotArea>
    <c:legend>
      <c:legendPos val="r"/>
      <c:layout>
        <c:manualLayout>
          <c:xMode val="edge"/>
          <c:yMode val="edge"/>
          <c:x val="0.83003034243606411"/>
          <c:y val="0.86997250837716433"/>
          <c:w val="0.15436497615951453"/>
          <c:h val="9.5110655546754894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SAQ Veiligheidsmanagementsysteem</a:t>
            </a:r>
          </a:p>
        </c:rich>
      </c:tx>
      <c:layout/>
      <c:overlay val="0"/>
    </c:title>
    <c:autoTitleDeleted val="0"/>
    <c:plotArea>
      <c:layout>
        <c:manualLayout>
          <c:layoutTarget val="inner"/>
          <c:xMode val="edge"/>
          <c:yMode val="edge"/>
          <c:x val="0.22316190944881867"/>
          <c:y val="0.16207089265356936"/>
          <c:w val="0.4685546533245854"/>
          <c:h val="0.72696964394602193"/>
        </c:manualLayout>
      </c:layout>
      <c:radarChart>
        <c:radarStyle val="marker"/>
        <c:varyColors val="0"/>
        <c:ser>
          <c:idx val="0"/>
          <c:order val="0"/>
          <c:tx>
            <c:v>Score</c:v>
          </c:tx>
          <c:marker>
            <c:symbol val="none"/>
          </c:marker>
          <c:cat>
            <c:strRef>
              <c:f>Resultaten!$B$33:$B$50</c:f>
              <c:strCache>
                <c:ptCount val="18"/>
                <c:pt idx="0">
                  <c:v>2.A.1 Beleid</c:v>
                </c:pt>
                <c:pt idx="1">
                  <c:v>2.A.2 Eisen</c:v>
                </c:pt>
                <c:pt idx="2">
                  <c:v>2.A.3 Doelstellingen</c:v>
                </c:pt>
                <c:pt idx="3">
                  <c:v>2.A.4 Beheersing managementsysteem</c:v>
                </c:pt>
                <c:pt idx="4">
                  <c:v>2.B.1 Taken en verantwoordelijkheden</c:v>
                </c:pt>
                <c:pt idx="5">
                  <c:v>2.B.2 Bekwaamheid en training</c:v>
                </c:pt>
                <c:pt idx="6">
                  <c:v>2.B.3 Communicatie, participatie en overleg</c:v>
                </c:pt>
                <c:pt idx="7">
                  <c:v>2.B.4 Contractormanagement</c:v>
                </c:pt>
                <c:pt idx="8">
                  <c:v>2.B.5 Stakeholdermanagement</c:v>
                </c:pt>
                <c:pt idx="9">
                  <c:v>2.C.1 Risico identificatie en analyse</c:v>
                </c:pt>
                <c:pt idx="10">
                  <c:v>2.D.1 Werkbeheersing</c:v>
                </c:pt>
                <c:pt idx="11">
                  <c:v>2.D.2 Integriteit van installaties</c:v>
                </c:pt>
                <c:pt idx="12">
                  <c:v>2.E.1 Omgaan met wijzigingen</c:v>
                </c:pt>
                <c:pt idx="13">
                  <c:v>2.F.1 De planning voor noodsituaties</c:v>
                </c:pt>
                <c:pt idx="14">
                  <c:v>2.G.1 Incidentenrapportage -analyse en opvolging</c:v>
                </c:pt>
                <c:pt idx="15">
                  <c:v>2.G.2 Prestatiemetingen</c:v>
                </c:pt>
                <c:pt idx="16">
                  <c:v>2.H.1 Audits</c:v>
                </c:pt>
                <c:pt idx="17">
                  <c:v>2.H.2 Directiebeoordeling</c:v>
                </c:pt>
              </c:strCache>
            </c:strRef>
          </c:cat>
          <c:val>
            <c:numRef>
              <c:f>Resultaten!$C$33:$C$50</c:f>
              <c:numCache>
                <c:formatCode>0.0</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ser>
        <c:ser>
          <c:idx val="1"/>
          <c:order val="1"/>
          <c:tx>
            <c:v>Ambitieniveau</c:v>
          </c:tx>
          <c:marker>
            <c:symbol val="none"/>
          </c:marker>
          <c:cat>
            <c:strRef>
              <c:f>Resultaten!$B$33:$B$50</c:f>
              <c:strCache>
                <c:ptCount val="18"/>
                <c:pt idx="0">
                  <c:v>2.A.1 Beleid</c:v>
                </c:pt>
                <c:pt idx="1">
                  <c:v>2.A.2 Eisen</c:v>
                </c:pt>
                <c:pt idx="2">
                  <c:v>2.A.3 Doelstellingen</c:v>
                </c:pt>
                <c:pt idx="3">
                  <c:v>2.A.4 Beheersing managementsysteem</c:v>
                </c:pt>
                <c:pt idx="4">
                  <c:v>2.B.1 Taken en verantwoordelijkheden</c:v>
                </c:pt>
                <c:pt idx="5">
                  <c:v>2.B.2 Bekwaamheid en training</c:v>
                </c:pt>
                <c:pt idx="6">
                  <c:v>2.B.3 Communicatie, participatie en overleg</c:v>
                </c:pt>
                <c:pt idx="7">
                  <c:v>2.B.4 Contractormanagement</c:v>
                </c:pt>
                <c:pt idx="8">
                  <c:v>2.B.5 Stakeholdermanagement</c:v>
                </c:pt>
                <c:pt idx="9">
                  <c:v>2.C.1 Risico identificatie en analyse</c:v>
                </c:pt>
                <c:pt idx="10">
                  <c:v>2.D.1 Werkbeheersing</c:v>
                </c:pt>
                <c:pt idx="11">
                  <c:v>2.D.2 Integriteit van installaties</c:v>
                </c:pt>
                <c:pt idx="12">
                  <c:v>2.E.1 Omgaan met wijzigingen</c:v>
                </c:pt>
                <c:pt idx="13">
                  <c:v>2.F.1 De planning voor noodsituaties</c:v>
                </c:pt>
                <c:pt idx="14">
                  <c:v>2.G.1 Incidentenrapportage -analyse en opvolging</c:v>
                </c:pt>
                <c:pt idx="15">
                  <c:v>2.G.2 Prestatiemetingen</c:v>
                </c:pt>
                <c:pt idx="16">
                  <c:v>2.H.1 Audits</c:v>
                </c:pt>
                <c:pt idx="17">
                  <c:v>2.H.2 Directiebeoordeling</c:v>
                </c:pt>
              </c:strCache>
            </c:strRef>
          </c:cat>
          <c:val>
            <c:numRef>
              <c:f>Resultaten!$D$33:$D$50</c:f>
              <c:numCache>
                <c:formatCode>0.0</c:formatCode>
                <c:ptCount val="1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numCache>
            </c:numRef>
          </c:val>
        </c:ser>
        <c:dLbls>
          <c:showLegendKey val="0"/>
          <c:showVal val="0"/>
          <c:showCatName val="0"/>
          <c:showSerName val="0"/>
          <c:showPercent val="0"/>
          <c:showBubbleSize val="0"/>
        </c:dLbls>
        <c:axId val="209083008"/>
        <c:axId val="209101184"/>
      </c:radarChart>
      <c:catAx>
        <c:axId val="209083008"/>
        <c:scaling>
          <c:orientation val="minMax"/>
        </c:scaling>
        <c:delete val="0"/>
        <c:axPos val="b"/>
        <c:majorGridlines/>
        <c:majorTickMark val="none"/>
        <c:minorTickMark val="none"/>
        <c:tickLblPos val="nextTo"/>
        <c:spPr>
          <a:ln w="9525">
            <a:noFill/>
          </a:ln>
        </c:spPr>
        <c:crossAx val="209101184"/>
        <c:crosses val="autoZero"/>
        <c:auto val="1"/>
        <c:lblAlgn val="ctr"/>
        <c:lblOffset val="100"/>
        <c:noMultiLvlLbl val="0"/>
      </c:catAx>
      <c:valAx>
        <c:axId val="209101184"/>
        <c:scaling>
          <c:orientation val="minMax"/>
          <c:max val="5"/>
          <c:min val="1"/>
        </c:scaling>
        <c:delete val="0"/>
        <c:axPos val="l"/>
        <c:majorGridlines/>
        <c:numFmt formatCode="0.0" sourceLinked="1"/>
        <c:majorTickMark val="none"/>
        <c:minorTickMark val="none"/>
        <c:tickLblPos val="nextTo"/>
        <c:crossAx val="209083008"/>
        <c:crosses val="autoZero"/>
        <c:crossBetween val="between"/>
        <c:majorUnit val="1"/>
      </c:valAx>
    </c:plotArea>
    <c:legend>
      <c:legendPos val="r"/>
      <c:layout>
        <c:manualLayout>
          <c:xMode val="edge"/>
          <c:yMode val="edge"/>
          <c:x val="0.82112847222222263"/>
          <c:y val="0.88627503380259365"/>
          <c:w val="0.15456597222222279"/>
          <c:h val="9.7416368408494547E-2"/>
        </c:manualLayout>
      </c:layout>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SAQ Technische installaties</a:t>
            </a:r>
          </a:p>
        </c:rich>
      </c:tx>
      <c:layout/>
      <c:overlay val="0"/>
    </c:title>
    <c:autoTitleDeleted val="0"/>
    <c:plotArea>
      <c:layout/>
      <c:radarChart>
        <c:radarStyle val="marker"/>
        <c:varyColors val="0"/>
        <c:ser>
          <c:idx val="0"/>
          <c:order val="0"/>
          <c:tx>
            <c:v>Score</c:v>
          </c:tx>
          <c:marker>
            <c:symbol val="none"/>
          </c:marker>
          <c:cat>
            <c:strRef>
              <c:f>Resultaten!$B$61:$B$71</c:f>
              <c:strCache>
                <c:ptCount val="11"/>
                <c:pt idx="0">
                  <c:v>3.A.1 Procesinstallatie</c:v>
                </c:pt>
                <c:pt idx="1">
                  <c:v>3.A.2 Slangen</c:v>
                </c:pt>
                <c:pt idx="2">
                  <c:v>3.A.3 Drumming &amp; blending</c:v>
                </c:pt>
                <c:pt idx="3">
                  <c:v>3.B.1 Magazijnen (opslagruimte gevaarlijke stoffen)</c:v>
                </c:pt>
                <c:pt idx="4">
                  <c:v>3.B.2 Opslagtanks</c:v>
                </c:pt>
                <c:pt idx="5">
                  <c:v>3.C.1 Los- / laadvoorziening voor tankwagen en wagon</c:v>
                </c:pt>
                <c:pt idx="6">
                  <c:v>3.C.2 Los- / laadvoorziening voor schepen</c:v>
                </c:pt>
                <c:pt idx="7">
                  <c:v>3.D.1 Brandbeveiligingsinstallaties</c:v>
                </c:pt>
                <c:pt idx="8">
                  <c:v>3.E.1 Verblijfsgebouwen</c:v>
                </c:pt>
                <c:pt idx="9">
                  <c:v>3.E.2 Materieel: steigers (geen rolsteiger)</c:v>
                </c:pt>
                <c:pt idx="10">
                  <c:v>3.E.3 Materieel: mobiel gereedschap </c:v>
                </c:pt>
              </c:strCache>
            </c:strRef>
          </c:cat>
          <c:val>
            <c:numRef>
              <c:f>Resultaten!$C$61:$C$71</c:f>
              <c:numCache>
                <c:formatCode>0.0</c:formatCode>
                <c:ptCount val="11"/>
                <c:pt idx="0">
                  <c:v>1</c:v>
                </c:pt>
                <c:pt idx="1">
                  <c:v>1</c:v>
                </c:pt>
                <c:pt idx="2">
                  <c:v>1</c:v>
                </c:pt>
                <c:pt idx="3">
                  <c:v>1</c:v>
                </c:pt>
                <c:pt idx="4">
                  <c:v>1</c:v>
                </c:pt>
                <c:pt idx="5">
                  <c:v>1</c:v>
                </c:pt>
                <c:pt idx="6">
                  <c:v>1</c:v>
                </c:pt>
                <c:pt idx="7">
                  <c:v>1</c:v>
                </c:pt>
                <c:pt idx="8">
                  <c:v>1</c:v>
                </c:pt>
                <c:pt idx="9">
                  <c:v>1</c:v>
                </c:pt>
                <c:pt idx="10">
                  <c:v>1</c:v>
                </c:pt>
              </c:numCache>
            </c:numRef>
          </c:val>
        </c:ser>
        <c:ser>
          <c:idx val="1"/>
          <c:order val="1"/>
          <c:tx>
            <c:v>Ambitieniveau</c:v>
          </c:tx>
          <c:marker>
            <c:symbol val="none"/>
          </c:marker>
          <c:dLbls>
            <c:showLegendKey val="0"/>
            <c:showVal val="1"/>
            <c:showCatName val="0"/>
            <c:showSerName val="0"/>
            <c:showPercent val="0"/>
            <c:showBubbleSize val="0"/>
            <c:showLeaderLines val="0"/>
          </c:dLbls>
          <c:cat>
            <c:strRef>
              <c:f>Resultaten!$B$61:$B$71</c:f>
              <c:strCache>
                <c:ptCount val="11"/>
                <c:pt idx="0">
                  <c:v>3.A.1 Procesinstallatie</c:v>
                </c:pt>
                <c:pt idx="1">
                  <c:v>3.A.2 Slangen</c:v>
                </c:pt>
                <c:pt idx="2">
                  <c:v>3.A.3 Drumming &amp; blending</c:v>
                </c:pt>
                <c:pt idx="3">
                  <c:v>3.B.1 Magazijnen (opslagruimte gevaarlijke stoffen)</c:v>
                </c:pt>
                <c:pt idx="4">
                  <c:v>3.B.2 Opslagtanks</c:v>
                </c:pt>
                <c:pt idx="5">
                  <c:v>3.C.1 Los- / laadvoorziening voor tankwagen en wagon</c:v>
                </c:pt>
                <c:pt idx="6">
                  <c:v>3.C.2 Los- / laadvoorziening voor schepen</c:v>
                </c:pt>
                <c:pt idx="7">
                  <c:v>3.D.1 Brandbeveiligingsinstallaties</c:v>
                </c:pt>
                <c:pt idx="8">
                  <c:v>3.E.1 Verblijfsgebouwen</c:v>
                </c:pt>
                <c:pt idx="9">
                  <c:v>3.E.2 Materieel: steigers (geen rolsteiger)</c:v>
                </c:pt>
                <c:pt idx="10">
                  <c:v>3.E.3 Materieel: mobiel gereedschap </c:v>
                </c:pt>
              </c:strCache>
            </c:strRef>
          </c:cat>
          <c:val>
            <c:numRef>
              <c:f>Resultaten!$D$61:$D$71</c:f>
              <c:numCache>
                <c:formatCode>0.0</c:formatCode>
                <c:ptCount val="11"/>
                <c:pt idx="0">
                  <c:v>4</c:v>
                </c:pt>
                <c:pt idx="1">
                  <c:v>4</c:v>
                </c:pt>
                <c:pt idx="2">
                  <c:v>4</c:v>
                </c:pt>
                <c:pt idx="3">
                  <c:v>4</c:v>
                </c:pt>
                <c:pt idx="4">
                  <c:v>4</c:v>
                </c:pt>
                <c:pt idx="5">
                  <c:v>4</c:v>
                </c:pt>
                <c:pt idx="6">
                  <c:v>4</c:v>
                </c:pt>
                <c:pt idx="7">
                  <c:v>4</c:v>
                </c:pt>
                <c:pt idx="8">
                  <c:v>4</c:v>
                </c:pt>
                <c:pt idx="9">
                  <c:v>4</c:v>
                </c:pt>
                <c:pt idx="10">
                  <c:v>4</c:v>
                </c:pt>
              </c:numCache>
            </c:numRef>
          </c:val>
        </c:ser>
        <c:dLbls>
          <c:showLegendKey val="0"/>
          <c:showVal val="0"/>
          <c:showCatName val="0"/>
          <c:showSerName val="0"/>
          <c:showPercent val="0"/>
          <c:showBubbleSize val="0"/>
        </c:dLbls>
        <c:axId val="209122816"/>
        <c:axId val="209124352"/>
      </c:radarChart>
      <c:catAx>
        <c:axId val="209122816"/>
        <c:scaling>
          <c:orientation val="minMax"/>
        </c:scaling>
        <c:delete val="0"/>
        <c:axPos val="b"/>
        <c:majorGridlines/>
        <c:majorTickMark val="none"/>
        <c:minorTickMark val="none"/>
        <c:tickLblPos val="nextTo"/>
        <c:spPr>
          <a:ln w="9525">
            <a:noFill/>
          </a:ln>
        </c:spPr>
        <c:crossAx val="209124352"/>
        <c:crosses val="autoZero"/>
        <c:auto val="1"/>
        <c:lblAlgn val="ctr"/>
        <c:lblOffset val="100"/>
        <c:noMultiLvlLbl val="0"/>
      </c:catAx>
      <c:valAx>
        <c:axId val="209124352"/>
        <c:scaling>
          <c:orientation val="minMax"/>
          <c:max val="5"/>
          <c:min val="1"/>
        </c:scaling>
        <c:delete val="0"/>
        <c:axPos val="l"/>
        <c:majorGridlines/>
        <c:numFmt formatCode="0.0" sourceLinked="1"/>
        <c:majorTickMark val="none"/>
        <c:minorTickMark val="none"/>
        <c:tickLblPos val="nextTo"/>
        <c:crossAx val="209122816"/>
        <c:crosses val="autoZero"/>
        <c:crossBetween val="between"/>
        <c:majorUnit val="1"/>
        <c:minorUnit val="1"/>
      </c:valAx>
    </c:plotArea>
    <c:legend>
      <c:legendPos val="r"/>
      <c:layout>
        <c:manualLayout>
          <c:xMode val="edge"/>
          <c:yMode val="edge"/>
          <c:x val="0.82776164805943275"/>
          <c:y val="0.83305550779951665"/>
          <c:w val="0.15598773543583097"/>
          <c:h val="0.10528624969913702"/>
        </c:manualLayout>
      </c:layout>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3</xdr:col>
      <xdr:colOff>838200</xdr:colOff>
      <xdr:row>24</xdr:row>
      <xdr:rowOff>19050</xdr:rowOff>
    </xdr:from>
    <xdr:to>
      <xdr:col>10</xdr:col>
      <xdr:colOff>1447800</xdr:colOff>
      <xdr:row>55</xdr:row>
      <xdr:rowOff>133350</xdr:rowOff>
    </xdr:to>
    <xdr:pic>
      <xdr:nvPicPr>
        <xdr:cNvPr id="2" name="Picture 1"/>
        <xdr:cNvPicPr/>
      </xdr:nvPicPr>
      <xdr:blipFill>
        <a:blip xmlns:r="http://schemas.openxmlformats.org/officeDocument/2006/relationships" r:embed="rId1" cstate="print"/>
        <a:srcRect/>
        <a:stretch>
          <a:fillRect/>
        </a:stretch>
      </xdr:blipFill>
      <xdr:spPr bwMode="auto">
        <a:xfrm>
          <a:off x="6505575" y="5810250"/>
          <a:ext cx="6372225" cy="4838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38100</xdr:colOff>
      <xdr:row>28</xdr:row>
      <xdr:rowOff>228600</xdr:rowOff>
    </xdr:from>
    <xdr:to>
      <xdr:col>29</xdr:col>
      <xdr:colOff>257175</xdr:colOff>
      <xdr:row>48</xdr:row>
      <xdr:rowOff>285750</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813125" y="5648325"/>
          <a:ext cx="3267075" cy="57340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123824</xdr:colOff>
      <xdr:row>0</xdr:row>
      <xdr:rowOff>161924</xdr:rowOff>
    </xdr:from>
    <xdr:to>
      <xdr:col>14</xdr:col>
      <xdr:colOff>257175</xdr:colOff>
      <xdr:row>17</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19</xdr:row>
      <xdr:rowOff>114300</xdr:rowOff>
    </xdr:from>
    <xdr:to>
      <xdr:col>14</xdr:col>
      <xdr:colOff>247650</xdr:colOff>
      <xdr:row>36</xdr:row>
      <xdr:rowOff>28576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190500</xdr:colOff>
      <xdr:row>37</xdr:row>
      <xdr:rowOff>152400</xdr:rowOff>
    </xdr:from>
    <xdr:to>
      <xdr:col>14</xdr:col>
      <xdr:colOff>57149</xdr:colOff>
      <xdr:row>55</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266700</xdr:colOff>
      <xdr:row>0</xdr:row>
      <xdr:rowOff>133350</xdr:rowOff>
    </xdr:from>
    <xdr:to>
      <xdr:col>19</xdr:col>
      <xdr:colOff>142875</xdr:colOff>
      <xdr:row>19</xdr:row>
      <xdr:rowOff>104775</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05950" y="133350"/>
          <a:ext cx="5362575" cy="3009900"/>
        </a:xfrm>
        <a:prstGeom prst="rect">
          <a:avLst/>
        </a:prstGeom>
        <a:noFill/>
        <a:ln w="1">
          <a:noFill/>
          <a:miter lim="800000"/>
          <a:headEnd/>
          <a:tailEnd type="none" w="med" len="med"/>
        </a:ln>
        <a:effectLst/>
      </xdr:spPr>
    </xdr:pic>
    <xdr:clientData/>
  </xdr:twoCellAnchor>
  <xdr:twoCellAnchor editAs="oneCell">
    <xdr:from>
      <xdr:col>8</xdr:col>
      <xdr:colOff>361950</xdr:colOff>
      <xdr:row>28</xdr:row>
      <xdr:rowOff>104775</xdr:rowOff>
    </xdr:from>
    <xdr:to>
      <xdr:col>12</xdr:col>
      <xdr:colOff>276225</xdr:colOff>
      <xdr:row>44</xdr:row>
      <xdr:rowOff>38100</xdr:rowOff>
    </xdr:to>
    <xdr:pic>
      <xdr:nvPicPr>
        <xdr:cNvPr id="819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382000" y="4657725"/>
          <a:ext cx="2352675" cy="2371725"/>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598967</xdr:colOff>
      <xdr:row>1</xdr:row>
      <xdr:rowOff>54183</xdr:rowOff>
    </xdr:from>
    <xdr:to>
      <xdr:col>2</xdr:col>
      <xdr:colOff>450466</xdr:colOff>
      <xdr:row>9</xdr:row>
      <xdr:rowOff>52276</xdr:rowOff>
    </xdr:to>
    <xdr:pic>
      <xdr:nvPicPr>
        <xdr:cNvPr id="3073" name="Picture 1" descr="http://www.veiligheidvoorop.nu/uploads/photo/1402393460-Logo-VeiligheidVoorop-RGB-1600px.png"/>
        <xdr:cNvPicPr>
          <a:picLocks noChangeAspect="1" noChangeArrowheads="1"/>
        </xdr:cNvPicPr>
      </xdr:nvPicPr>
      <xdr:blipFill>
        <a:blip xmlns:r="http://schemas.openxmlformats.org/officeDocument/2006/relationships" r:embed="rId1" cstate="print"/>
        <a:srcRect/>
        <a:stretch>
          <a:fillRect/>
        </a:stretch>
      </xdr:blipFill>
      <xdr:spPr bwMode="auto">
        <a:xfrm>
          <a:off x="598967" y="984532"/>
          <a:ext cx="3044899" cy="123855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2</xdr:row>
      <xdr:rowOff>95249</xdr:rowOff>
    </xdr:from>
    <xdr:to>
      <xdr:col>33</xdr:col>
      <xdr:colOff>285750</xdr:colOff>
      <xdr:row>38</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57149</xdr:colOff>
      <xdr:row>0</xdr:row>
      <xdr:rowOff>28575</xdr:rowOff>
    </xdr:from>
    <xdr:to>
      <xdr:col>18</xdr:col>
      <xdr:colOff>66674</xdr:colOff>
      <xdr:row>31</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32</xdr:row>
      <xdr:rowOff>85724</xdr:rowOff>
    </xdr:from>
    <xdr:to>
      <xdr:col>18</xdr:col>
      <xdr:colOff>38100</xdr:colOff>
      <xdr:row>58</xdr:row>
      <xdr:rowOff>57149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600074</xdr:colOff>
      <xdr:row>59</xdr:row>
      <xdr:rowOff>38100</xdr:rowOff>
    </xdr:from>
    <xdr:to>
      <xdr:col>17</xdr:col>
      <xdr:colOff>533399</xdr:colOff>
      <xdr:row>87</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4"/>
  <sheetViews>
    <sheetView workbookViewId="0">
      <selection activeCell="K15" sqref="K15"/>
    </sheetView>
  </sheetViews>
  <sheetFormatPr defaultRowHeight="12" x14ac:dyDescent="0.2"/>
  <cols>
    <col min="1" max="1" width="31.28515625" customWidth="1"/>
    <col min="2" max="2" width="26.85546875" bestFit="1" customWidth="1"/>
    <col min="3" max="3" width="26.85546875" customWidth="1"/>
    <col min="4" max="4" width="22" customWidth="1"/>
    <col min="5" max="5" width="34" customWidth="1"/>
    <col min="6" max="6" width="4.85546875" bestFit="1" customWidth="1"/>
    <col min="7" max="7" width="5" bestFit="1" customWidth="1"/>
    <col min="8" max="8" width="5.7109375" bestFit="1" customWidth="1"/>
    <col min="9" max="9" width="5.7109375" customWidth="1"/>
    <col min="11" max="11" width="41.85546875" style="8" customWidth="1"/>
    <col min="12" max="12" width="19.7109375" style="8" customWidth="1"/>
    <col min="13" max="13" width="21.7109375" customWidth="1"/>
    <col min="15" max="15" width="76.7109375" customWidth="1"/>
    <col min="18" max="18" width="29.42578125" bestFit="1" customWidth="1"/>
  </cols>
  <sheetData>
    <row r="1" spans="1:18" ht="24" x14ac:dyDescent="0.2">
      <c r="A1" s="12" t="s">
        <v>0</v>
      </c>
      <c r="B1" s="13" t="s">
        <v>1</v>
      </c>
      <c r="C1" s="26" t="s">
        <v>84</v>
      </c>
      <c r="D1" s="27"/>
      <c r="E1" s="14" t="s">
        <v>2</v>
      </c>
      <c r="F1" s="14" t="s">
        <v>68</v>
      </c>
      <c r="G1" s="14" t="s">
        <v>69</v>
      </c>
      <c r="H1" s="14" t="s">
        <v>70</v>
      </c>
      <c r="I1" s="14" t="s">
        <v>83</v>
      </c>
      <c r="J1" s="14" t="s">
        <v>71</v>
      </c>
      <c r="K1" s="15" t="s">
        <v>3</v>
      </c>
      <c r="L1" s="15" t="s">
        <v>88</v>
      </c>
      <c r="M1" s="16" t="s">
        <v>1</v>
      </c>
    </row>
    <row r="2" spans="1:18" x14ac:dyDescent="0.2">
      <c r="A2" s="17" t="s">
        <v>93</v>
      </c>
      <c r="B2" s="10"/>
      <c r="C2" s="10"/>
      <c r="D2" s="24"/>
      <c r="E2" s="9" t="s">
        <v>8</v>
      </c>
      <c r="F2" s="11"/>
      <c r="G2" s="11"/>
      <c r="H2" s="11"/>
      <c r="I2" s="11"/>
      <c r="J2" s="11" t="s">
        <v>73</v>
      </c>
      <c r="K2" s="9" t="s">
        <v>14</v>
      </c>
      <c r="L2" s="9"/>
      <c r="M2" s="18" t="s">
        <v>65</v>
      </c>
      <c r="R2" s="3" t="s">
        <v>52</v>
      </c>
    </row>
    <row r="3" spans="1:18" x14ac:dyDescent="0.2">
      <c r="A3" s="17" t="s">
        <v>92</v>
      </c>
      <c r="B3" s="10"/>
      <c r="C3" s="10"/>
      <c r="D3" s="24"/>
      <c r="E3" s="9" t="s">
        <v>16</v>
      </c>
      <c r="F3" s="11"/>
      <c r="G3" s="11"/>
      <c r="H3" s="11"/>
      <c r="I3" s="11"/>
      <c r="J3" s="11" t="s">
        <v>73</v>
      </c>
      <c r="K3" s="9" t="s">
        <v>6</v>
      </c>
      <c r="L3" s="9" t="s">
        <v>87</v>
      </c>
      <c r="M3" s="18" t="s">
        <v>61</v>
      </c>
      <c r="R3" s="3" t="s">
        <v>53</v>
      </c>
    </row>
    <row r="4" spans="1:18" ht="24" x14ac:dyDescent="0.2">
      <c r="A4" s="17" t="s">
        <v>85</v>
      </c>
      <c r="B4" s="9" t="s">
        <v>82</v>
      </c>
      <c r="C4" s="9" t="s">
        <v>86</v>
      </c>
      <c r="D4" s="24"/>
      <c r="E4" s="9" t="s">
        <v>18</v>
      </c>
      <c r="F4" s="11"/>
      <c r="G4" s="11"/>
      <c r="H4" s="11"/>
      <c r="I4" s="11"/>
      <c r="J4" s="11" t="s">
        <v>73</v>
      </c>
      <c r="K4" s="9" t="s">
        <v>7</v>
      </c>
      <c r="L4" s="9"/>
      <c r="M4" s="18" t="s">
        <v>61</v>
      </c>
      <c r="R4" s="4" t="s">
        <v>54</v>
      </c>
    </row>
    <row r="5" spans="1:18" ht="48" x14ac:dyDescent="0.2">
      <c r="A5" s="17" t="s">
        <v>4</v>
      </c>
      <c r="B5" s="9" t="s">
        <v>72</v>
      </c>
      <c r="C5" s="9"/>
      <c r="D5" s="24"/>
      <c r="E5" s="10"/>
      <c r="F5" s="11"/>
      <c r="G5" s="11"/>
      <c r="H5" s="11"/>
      <c r="I5" s="11"/>
      <c r="J5" s="11"/>
      <c r="K5" s="9" t="s">
        <v>90</v>
      </c>
      <c r="L5" s="9" t="s">
        <v>89</v>
      </c>
      <c r="M5" s="19" t="s">
        <v>60</v>
      </c>
      <c r="R5" s="4" t="s">
        <v>55</v>
      </c>
    </row>
    <row r="6" spans="1:18" ht="24" x14ac:dyDescent="0.2">
      <c r="A6" s="17" t="s">
        <v>5</v>
      </c>
      <c r="B6" s="10"/>
      <c r="C6" s="10"/>
      <c r="D6" s="24"/>
      <c r="E6" s="10"/>
      <c r="F6" s="11"/>
      <c r="G6" s="11"/>
      <c r="H6" s="11"/>
      <c r="I6" s="11"/>
      <c r="J6" s="11"/>
      <c r="K6" s="10"/>
      <c r="L6" s="10"/>
      <c r="M6" s="19" t="s">
        <v>63</v>
      </c>
      <c r="R6" s="4" t="s">
        <v>56</v>
      </c>
    </row>
    <row r="7" spans="1:18" ht="36" x14ac:dyDescent="0.2">
      <c r="A7" s="28" t="s">
        <v>91</v>
      </c>
      <c r="B7" s="24"/>
      <c r="C7" s="9" t="s">
        <v>78</v>
      </c>
      <c r="D7" s="9" t="s">
        <v>79</v>
      </c>
      <c r="E7" s="10"/>
      <c r="F7" s="11"/>
      <c r="G7" s="11"/>
      <c r="H7" s="11"/>
      <c r="I7" s="11"/>
      <c r="J7" s="11"/>
      <c r="K7" s="10"/>
      <c r="L7" s="10"/>
      <c r="M7" s="19" t="s">
        <v>62</v>
      </c>
      <c r="R7" s="4" t="s">
        <v>67</v>
      </c>
    </row>
    <row r="8" spans="1:18" x14ac:dyDescent="0.2">
      <c r="A8" s="17" t="s">
        <v>13</v>
      </c>
      <c r="B8" s="10"/>
      <c r="C8" s="10"/>
      <c r="D8" s="24"/>
      <c r="E8" s="10"/>
      <c r="F8" s="11"/>
      <c r="G8" s="11"/>
      <c r="H8" s="11"/>
      <c r="I8" s="11"/>
      <c r="J8" s="11"/>
      <c r="K8" s="25"/>
      <c r="L8" s="9" t="s">
        <v>74</v>
      </c>
      <c r="M8" s="19" t="s">
        <v>59</v>
      </c>
      <c r="R8" s="5" t="s">
        <v>57</v>
      </c>
    </row>
    <row r="9" spans="1:18" x14ac:dyDescent="0.2">
      <c r="A9" s="17" t="s">
        <v>80</v>
      </c>
      <c r="B9" s="10"/>
      <c r="C9" s="10"/>
      <c r="D9" s="24"/>
      <c r="E9" s="10"/>
      <c r="F9" s="11"/>
      <c r="G9" s="11"/>
      <c r="H9" s="11"/>
      <c r="I9" s="11"/>
      <c r="J9" s="11"/>
      <c r="K9" s="25"/>
      <c r="L9" s="9" t="s">
        <v>75</v>
      </c>
      <c r="M9" s="19" t="s">
        <v>59</v>
      </c>
      <c r="R9" s="5" t="s">
        <v>58</v>
      </c>
    </row>
    <row r="10" spans="1:18" ht="24" x14ac:dyDescent="0.2">
      <c r="A10" s="17" t="s">
        <v>81</v>
      </c>
      <c r="B10" s="10"/>
      <c r="C10" s="10"/>
      <c r="D10" s="24"/>
      <c r="E10" s="10"/>
      <c r="F10" s="11"/>
      <c r="G10" s="11"/>
      <c r="H10" s="11"/>
      <c r="I10" s="11"/>
      <c r="J10" s="11"/>
      <c r="K10" s="25"/>
      <c r="L10" s="9" t="s">
        <v>76</v>
      </c>
      <c r="M10" s="19" t="s">
        <v>58</v>
      </c>
      <c r="R10" s="5" t="s">
        <v>59</v>
      </c>
    </row>
    <row r="11" spans="1:18" ht="24" x14ac:dyDescent="0.2">
      <c r="A11" s="17"/>
      <c r="B11" s="10"/>
      <c r="C11" s="10"/>
      <c r="D11" s="24"/>
      <c r="E11" s="10"/>
      <c r="F11" s="11"/>
      <c r="G11" s="11"/>
      <c r="H11" s="11"/>
      <c r="I11" s="11"/>
      <c r="J11" s="11"/>
      <c r="K11" s="25"/>
      <c r="L11" s="9" t="s">
        <v>77</v>
      </c>
      <c r="M11" s="19" t="s">
        <v>57</v>
      </c>
      <c r="R11" s="6" t="s">
        <v>60</v>
      </c>
    </row>
    <row r="12" spans="1:18" ht="72" x14ac:dyDescent="0.2">
      <c r="A12" s="17"/>
      <c r="B12" s="10"/>
      <c r="C12" s="10"/>
      <c r="D12" s="24"/>
      <c r="E12" s="10"/>
      <c r="F12" s="11"/>
      <c r="G12" s="11"/>
      <c r="H12" s="11"/>
      <c r="I12" s="11"/>
      <c r="J12" s="11"/>
      <c r="K12" s="25"/>
      <c r="L12" s="9" t="s">
        <v>9</v>
      </c>
      <c r="M12" s="19" t="s">
        <v>66</v>
      </c>
      <c r="R12" s="5" t="s">
        <v>61</v>
      </c>
    </row>
    <row r="13" spans="1:18" ht="36" x14ac:dyDescent="0.2">
      <c r="A13" s="17"/>
      <c r="B13" s="10"/>
      <c r="C13" s="10"/>
      <c r="D13" s="24"/>
      <c r="E13" s="10"/>
      <c r="F13" s="11"/>
      <c r="G13" s="11"/>
      <c r="H13" s="11"/>
      <c r="I13" s="11"/>
      <c r="J13" s="11"/>
      <c r="K13" s="25"/>
      <c r="L13" s="9" t="s">
        <v>10</v>
      </c>
      <c r="M13" s="19" t="s">
        <v>56</v>
      </c>
      <c r="R13" s="6" t="s">
        <v>63</v>
      </c>
    </row>
    <row r="14" spans="1:18" x14ac:dyDescent="0.2">
      <c r="A14" s="17"/>
      <c r="B14" s="10"/>
      <c r="C14" s="10"/>
      <c r="D14" s="24"/>
      <c r="E14" s="10"/>
      <c r="F14" s="11"/>
      <c r="G14" s="11"/>
      <c r="H14" s="11"/>
      <c r="I14" s="11"/>
      <c r="J14" s="11"/>
      <c r="K14" s="25"/>
      <c r="L14" s="9" t="s">
        <v>11</v>
      </c>
      <c r="M14" s="19" t="s">
        <v>52</v>
      </c>
      <c r="R14" s="6" t="s">
        <v>62</v>
      </c>
    </row>
    <row r="15" spans="1:18" ht="24" x14ac:dyDescent="0.2">
      <c r="A15" s="17"/>
      <c r="B15" s="10"/>
      <c r="C15" s="10"/>
      <c r="D15" s="24"/>
      <c r="E15" s="10"/>
      <c r="F15" s="11"/>
      <c r="G15" s="11"/>
      <c r="H15" s="11"/>
      <c r="I15" s="11"/>
      <c r="J15" s="11"/>
      <c r="K15" s="9" t="s">
        <v>12</v>
      </c>
      <c r="L15" s="9"/>
      <c r="M15" s="19" t="s">
        <v>52</v>
      </c>
      <c r="R15" s="6" t="s">
        <v>64</v>
      </c>
    </row>
    <row r="16" spans="1:18" x14ac:dyDescent="0.2">
      <c r="A16" s="17"/>
      <c r="B16" s="10"/>
      <c r="C16" s="10"/>
      <c r="D16" s="24"/>
      <c r="E16" s="10"/>
      <c r="F16" s="11"/>
      <c r="G16" s="11"/>
      <c r="H16" s="11"/>
      <c r="I16" s="11"/>
      <c r="J16" s="11"/>
      <c r="K16" s="25"/>
      <c r="L16" s="9" t="s">
        <v>17</v>
      </c>
      <c r="M16" s="19" t="s">
        <v>67</v>
      </c>
      <c r="R16" s="6" t="s">
        <v>65</v>
      </c>
    </row>
    <row r="17" spans="1:18" ht="24.75" thickBot="1" x14ac:dyDescent="0.25">
      <c r="A17" s="20"/>
      <c r="B17" s="21"/>
      <c r="C17" s="21"/>
      <c r="D17" s="29"/>
      <c r="E17" s="21"/>
      <c r="F17" s="21"/>
      <c r="G17" s="21"/>
      <c r="H17" s="21"/>
      <c r="I17" s="21"/>
      <c r="J17" s="21"/>
      <c r="K17" s="22" t="s">
        <v>15</v>
      </c>
      <c r="L17" s="22"/>
      <c r="M17" s="23"/>
      <c r="R17" s="6" t="s">
        <v>66</v>
      </c>
    </row>
    <row r="18" spans="1:18" x14ac:dyDescent="0.2">
      <c r="A18" s="1"/>
    </row>
    <row r="19" spans="1:18" x14ac:dyDescent="0.2">
      <c r="A19" s="1"/>
    </row>
    <row r="20" spans="1:18" x14ac:dyDescent="0.2">
      <c r="A20" s="1"/>
    </row>
    <row r="21" spans="1:18" x14ac:dyDescent="0.2">
      <c r="A21" s="1"/>
    </row>
    <row r="22" spans="1:18" x14ac:dyDescent="0.2">
      <c r="A22" s="1"/>
    </row>
    <row r="23" spans="1:18" x14ac:dyDescent="0.2">
      <c r="A23" s="1"/>
    </row>
    <row r="24" spans="1:18" x14ac:dyDescent="0.2">
      <c r="A24" s="1"/>
    </row>
    <row r="25" spans="1:18" x14ac:dyDescent="0.2">
      <c r="A25" s="1"/>
    </row>
    <row r="26" spans="1:18" x14ac:dyDescent="0.2">
      <c r="A26" s="1"/>
    </row>
    <row r="27" spans="1:18" x14ac:dyDescent="0.2">
      <c r="A27" s="1"/>
    </row>
    <row r="28" spans="1:18" x14ac:dyDescent="0.2">
      <c r="A28" s="1"/>
    </row>
    <row r="29" spans="1:18" x14ac:dyDescent="0.2">
      <c r="A29" s="1"/>
    </row>
    <row r="30" spans="1:18" x14ac:dyDescent="0.2">
      <c r="A30" s="1"/>
    </row>
    <row r="31" spans="1:18" x14ac:dyDescent="0.2">
      <c r="A31" s="1"/>
    </row>
    <row r="32" spans="1:18"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sheetData>
  <phoneticPr fontId="1" type="noConversion"/>
  <dataValidations count="2">
    <dataValidation type="list" allowBlank="1" showInputMessage="1" showErrorMessage="1" sqref="M2:M142">
      <formula1>$R$2:$R$17</formula1>
    </dataValidation>
    <dataValidation type="list" allowBlank="1" showInputMessage="1" showErrorMessage="1" sqref="M143:M166">
      <formula1>$R$2:$R$15</formula1>
    </dataValidation>
  </dataValidations>
  <pageMargins left="0.75" right="0.75" top="1" bottom="1" header="0.5" footer="0.5"/>
  <pageSetup paperSize="9" orientation="portrait" r:id="rId1"/>
  <headerFooter alignWithMargins="0">
    <oddFooter>&amp;L&amp;8Page: &amp;P / &amp;N&amp;C&amp;8&amp;F&amp;R&amp;8Print date: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election activeCell="B21" sqref="B21:D21"/>
    </sheetView>
  </sheetViews>
  <sheetFormatPr defaultRowHeight="12" x14ac:dyDescent="0.2"/>
  <cols>
    <col min="1" max="1" width="37.5703125" bestFit="1" customWidth="1"/>
    <col min="2" max="10" width="2" bestFit="1" customWidth="1"/>
    <col min="11" max="16" width="3" bestFit="1" customWidth="1"/>
    <col min="17" max="17" width="10.85546875" bestFit="1" customWidth="1"/>
    <col min="18" max="18" width="9.42578125" bestFit="1" customWidth="1"/>
  </cols>
  <sheetData>
    <row r="1" spans="1:20" x14ac:dyDescent="0.2">
      <c r="B1" s="610" t="s">
        <v>1154</v>
      </c>
      <c r="C1" s="611"/>
      <c r="D1" s="611"/>
      <c r="E1" s="611"/>
      <c r="F1" s="611"/>
      <c r="G1" s="611"/>
      <c r="H1" s="611"/>
      <c r="I1" s="611"/>
      <c r="J1" s="611"/>
      <c r="K1" s="611"/>
      <c r="L1" s="611"/>
      <c r="M1" s="611"/>
      <c r="N1" s="611"/>
      <c r="O1" s="611"/>
      <c r="P1" s="611"/>
    </row>
    <row r="2" spans="1:20" x14ac:dyDescent="0.2">
      <c r="B2">
        <v>1</v>
      </c>
      <c r="C2">
        <v>2</v>
      </c>
      <c r="D2">
        <v>3</v>
      </c>
      <c r="E2">
        <v>4</v>
      </c>
      <c r="F2">
        <v>5</v>
      </c>
      <c r="G2">
        <v>6</v>
      </c>
      <c r="H2">
        <v>7</v>
      </c>
      <c r="I2">
        <v>8</v>
      </c>
      <c r="J2">
        <v>9</v>
      </c>
      <c r="K2">
        <v>10</v>
      </c>
      <c r="L2">
        <v>11</v>
      </c>
      <c r="M2">
        <v>12</v>
      </c>
      <c r="N2">
        <v>13</v>
      </c>
      <c r="O2">
        <v>14</v>
      </c>
      <c r="P2">
        <v>15</v>
      </c>
      <c r="Q2" s="1" t="s">
        <v>1150</v>
      </c>
      <c r="R2" s="1" t="s">
        <v>1153</v>
      </c>
      <c r="S2" s="1" t="s">
        <v>1151</v>
      </c>
      <c r="T2" s="1" t="s">
        <v>1152</v>
      </c>
    </row>
    <row r="3" spans="1:20" x14ac:dyDescent="0.2">
      <c r="A3" t="str">
        <f>Veiligheidscultuur!E2</f>
        <v>1.A.1 Rol van het management t.a.v. veiligheid</v>
      </c>
      <c r="B3">
        <v>5</v>
      </c>
      <c r="C3">
        <v>4</v>
      </c>
      <c r="D3">
        <v>4</v>
      </c>
      <c r="Q3" s="234">
        <f>AVERAGE(B3:P3)</f>
        <v>4.333333333333333</v>
      </c>
      <c r="R3" s="234">
        <f>STDEV(B3:P3)</f>
        <v>0.57735026918962473</v>
      </c>
      <c r="S3" s="217">
        <f>IF(R3+Q3&gt;5,5,R3+Q3)</f>
        <v>4.9106836025229574</v>
      </c>
      <c r="T3" s="217">
        <f>IF(Q3-R3&lt;0,0,Q3-R3)</f>
        <v>3.7559830641437082</v>
      </c>
    </row>
    <row r="4" spans="1:20" x14ac:dyDescent="0.2">
      <c r="A4" t="str">
        <f>Veiligheidscultuur!E3</f>
        <v>1.A.2 Rol van de wachtchef t.a.v. veiligheid</v>
      </c>
      <c r="B4">
        <v>4</v>
      </c>
      <c r="C4">
        <v>3</v>
      </c>
      <c r="D4">
        <v>4</v>
      </c>
      <c r="Q4" s="234">
        <f t="shared" ref="Q4:Q23" si="0">AVERAGE(B4:P4)</f>
        <v>3.6666666666666665</v>
      </c>
      <c r="R4" s="234">
        <f t="shared" ref="R4:R23" si="1">STDEV(B4:P4)</f>
        <v>0.57735026918962473</v>
      </c>
      <c r="S4" s="217">
        <f t="shared" ref="S4:S23" si="2">IF(R4+Q4&gt;5,5,R4+Q4)</f>
        <v>4.2440169358562914</v>
      </c>
      <c r="T4" s="217">
        <f t="shared" ref="T4:T23" si="3">IF(Q4-R4&lt;0,0,Q4-R4)</f>
        <v>3.0893163974770417</v>
      </c>
    </row>
    <row r="5" spans="1:20" x14ac:dyDescent="0.2">
      <c r="A5" t="str">
        <f>Veiligheidscultuur!E4</f>
        <v>1.A.3 Rol van de medewerker t.a.v. veiligheid</v>
      </c>
      <c r="B5">
        <v>3</v>
      </c>
      <c r="C5">
        <v>3</v>
      </c>
      <c r="D5">
        <v>3</v>
      </c>
      <c r="Q5" s="234">
        <f t="shared" si="0"/>
        <v>3</v>
      </c>
      <c r="R5" s="234">
        <f t="shared" si="1"/>
        <v>0</v>
      </c>
      <c r="S5" s="217">
        <f t="shared" si="2"/>
        <v>3</v>
      </c>
      <c r="T5" s="217">
        <f t="shared" si="3"/>
        <v>3</v>
      </c>
    </row>
    <row r="6" spans="1:20" x14ac:dyDescent="0.2">
      <c r="A6" t="str">
        <f>Veiligheidscultuur!E5</f>
        <v>1.A.4 Veiligheidscommunicatie</v>
      </c>
      <c r="B6">
        <v>4</v>
      </c>
      <c r="C6">
        <v>4</v>
      </c>
      <c r="D6">
        <v>2</v>
      </c>
      <c r="Q6" s="234">
        <f t="shared" si="0"/>
        <v>3.3333333333333335</v>
      </c>
      <c r="R6" s="234">
        <f t="shared" si="1"/>
        <v>1.154700538379251</v>
      </c>
      <c r="S6" s="217">
        <f t="shared" si="2"/>
        <v>4.4880338717125845</v>
      </c>
      <c r="T6" s="217">
        <f t="shared" si="3"/>
        <v>2.1786327949540825</v>
      </c>
    </row>
    <row r="7" spans="1:20" x14ac:dyDescent="0.2">
      <c r="A7" t="str">
        <f>Veiligheidscultuur!E6</f>
        <v>1.A.5 Belonen of straffen op basis van veiligheid</v>
      </c>
      <c r="C7">
        <v>3</v>
      </c>
      <c r="D7">
        <v>2</v>
      </c>
      <c r="Q7" s="234">
        <f t="shared" si="0"/>
        <v>2.5</v>
      </c>
      <c r="R7" s="234">
        <f t="shared" si="1"/>
        <v>0.70710678118654757</v>
      </c>
      <c r="S7" s="217">
        <f t="shared" si="2"/>
        <v>3.2071067811865475</v>
      </c>
      <c r="T7" s="217">
        <f t="shared" si="3"/>
        <v>1.7928932188134525</v>
      </c>
    </row>
    <row r="8" spans="1:20" x14ac:dyDescent="0.2">
      <c r="A8" t="str">
        <f>Veiligheidscultuur!E7</f>
        <v>1.B.1 Visie van management op incidenten</v>
      </c>
      <c r="B8">
        <v>5</v>
      </c>
      <c r="C8">
        <v>4</v>
      </c>
      <c r="D8">
        <v>4</v>
      </c>
      <c r="Q8" s="234">
        <f t="shared" si="0"/>
        <v>4.333333333333333</v>
      </c>
      <c r="R8" s="234">
        <f t="shared" si="1"/>
        <v>0.57735026918962473</v>
      </c>
      <c r="S8" s="217">
        <f t="shared" si="2"/>
        <v>4.9106836025229574</v>
      </c>
      <c r="T8" s="217">
        <f t="shared" si="3"/>
        <v>3.7559830641437082</v>
      </c>
    </row>
    <row r="9" spans="1:20" x14ac:dyDescent="0.2">
      <c r="A9" t="str">
        <f>Veiligheidscultuur!E8</f>
        <v>1.B.2 Balans tussen veiligheid en winst</v>
      </c>
      <c r="B9">
        <v>5</v>
      </c>
      <c r="C9">
        <v>4</v>
      </c>
      <c r="D9">
        <v>3</v>
      </c>
      <c r="Q9" s="234">
        <f t="shared" si="0"/>
        <v>4</v>
      </c>
      <c r="R9" s="234">
        <f t="shared" si="1"/>
        <v>1</v>
      </c>
      <c r="S9" s="217">
        <f t="shared" si="2"/>
        <v>5</v>
      </c>
      <c r="T9" s="217">
        <f t="shared" si="3"/>
        <v>3</v>
      </c>
    </row>
    <row r="10" spans="1:20" x14ac:dyDescent="0.2">
      <c r="A10" t="str">
        <f>Veiligheidscultuur!E9</f>
        <v>1.B.3 Omgang met risico's</v>
      </c>
      <c r="B10">
        <v>5</v>
      </c>
      <c r="C10">
        <v>4</v>
      </c>
      <c r="D10">
        <v>3</v>
      </c>
      <c r="Q10" s="234">
        <f t="shared" si="0"/>
        <v>4</v>
      </c>
      <c r="R10" s="234">
        <f t="shared" si="1"/>
        <v>1</v>
      </c>
      <c r="S10" s="217">
        <f t="shared" si="2"/>
        <v>5</v>
      </c>
      <c r="T10" s="217">
        <f t="shared" si="3"/>
        <v>3</v>
      </c>
    </row>
    <row r="11" spans="1:20" x14ac:dyDescent="0.2">
      <c r="A11" t="str">
        <f>Veiligheidscultuur!E10</f>
        <v>1.C.1 Training en opleiding</v>
      </c>
      <c r="B11">
        <v>3</v>
      </c>
      <c r="C11">
        <v>3</v>
      </c>
      <c r="D11">
        <v>3</v>
      </c>
      <c r="Q11" s="234">
        <f t="shared" si="0"/>
        <v>3</v>
      </c>
      <c r="R11" s="234">
        <f t="shared" si="1"/>
        <v>0</v>
      </c>
      <c r="S11" s="217">
        <f t="shared" si="2"/>
        <v>3</v>
      </c>
      <c r="T11" s="217">
        <f t="shared" si="3"/>
        <v>3</v>
      </c>
    </row>
    <row r="12" spans="1:20" x14ac:dyDescent="0.2">
      <c r="A12" t="str">
        <f>Veiligheidscultuur!E11</f>
        <v>1.C.2 Status van de veiligheidsafdeling</v>
      </c>
      <c r="B12">
        <v>5</v>
      </c>
      <c r="C12">
        <v>3</v>
      </c>
      <c r="D12">
        <v>3</v>
      </c>
      <c r="Q12" s="234">
        <f t="shared" si="0"/>
        <v>3.6666666666666665</v>
      </c>
      <c r="R12" s="234">
        <f t="shared" si="1"/>
        <v>1.154700538379251</v>
      </c>
      <c r="S12" s="217">
        <f t="shared" si="2"/>
        <v>4.8213672050459175</v>
      </c>
      <c r="T12" s="217">
        <f t="shared" si="3"/>
        <v>2.5119661282874155</v>
      </c>
    </row>
    <row r="13" spans="1:20" x14ac:dyDescent="0.2">
      <c r="A13" t="str">
        <f>Veiligheidscultuur!E12</f>
        <v>1.C.3 Veilig werken met aannemers</v>
      </c>
      <c r="B13">
        <v>3</v>
      </c>
      <c r="C13">
        <v>3</v>
      </c>
      <c r="D13">
        <v>3</v>
      </c>
      <c r="Q13" s="234">
        <f t="shared" si="0"/>
        <v>3</v>
      </c>
      <c r="R13" s="234">
        <f t="shared" si="1"/>
        <v>0</v>
      </c>
      <c r="S13" s="217">
        <f t="shared" si="2"/>
        <v>3</v>
      </c>
      <c r="T13" s="217">
        <f t="shared" si="3"/>
        <v>3</v>
      </c>
    </row>
    <row r="14" spans="1:20" x14ac:dyDescent="0.2">
      <c r="A14" t="str">
        <f>Veiligheidscultuur!E13</f>
        <v>1.C.4 Stakeholder management</v>
      </c>
      <c r="B14">
        <v>3</v>
      </c>
      <c r="C14">
        <v>3</v>
      </c>
      <c r="D14">
        <v>1</v>
      </c>
      <c r="Q14" s="234">
        <f t="shared" si="0"/>
        <v>2.3333333333333335</v>
      </c>
      <c r="R14" s="234">
        <f t="shared" si="1"/>
        <v>1.1547005383792517</v>
      </c>
      <c r="S14" s="217">
        <f t="shared" si="2"/>
        <v>3.4880338717125854</v>
      </c>
      <c r="T14" s="217">
        <f t="shared" si="3"/>
        <v>1.1786327949540818</v>
      </c>
    </row>
    <row r="15" spans="1:20" x14ac:dyDescent="0.2">
      <c r="A15" t="str">
        <f>Veiligheidscultuur!E14</f>
        <v>1.D.1 Werkplanning en werkvergunning</v>
      </c>
      <c r="B15">
        <v>3</v>
      </c>
      <c r="C15">
        <v>3</v>
      </c>
      <c r="D15">
        <v>3</v>
      </c>
      <c r="Q15" s="234">
        <f t="shared" si="0"/>
        <v>3</v>
      </c>
      <c r="R15" s="234">
        <f t="shared" si="1"/>
        <v>0</v>
      </c>
      <c r="S15" s="217">
        <f t="shared" si="2"/>
        <v>3</v>
      </c>
      <c r="T15" s="217">
        <f t="shared" si="3"/>
        <v>3</v>
      </c>
    </row>
    <row r="16" spans="1:20" x14ac:dyDescent="0.2">
      <c r="A16" t="str">
        <f>Veiligheidscultuur!E15</f>
        <v>1.D.2 Uitvoering en toezicht op veilig werken</v>
      </c>
      <c r="B16">
        <v>3</v>
      </c>
      <c r="C16">
        <v>3</v>
      </c>
      <c r="D16">
        <v>3</v>
      </c>
      <c r="Q16" s="234">
        <f t="shared" si="0"/>
        <v>3</v>
      </c>
      <c r="R16" s="234">
        <f t="shared" si="1"/>
        <v>0</v>
      </c>
      <c r="S16" s="217">
        <f t="shared" si="2"/>
        <v>3</v>
      </c>
      <c r="T16" s="217">
        <f t="shared" si="3"/>
        <v>3</v>
      </c>
    </row>
    <row r="17" spans="1:20" x14ac:dyDescent="0.2">
      <c r="A17" t="str">
        <f>Veiligheidscultuur!E16</f>
        <v>1.D.3 Omgaan met wijzigingen</v>
      </c>
      <c r="B17">
        <v>4</v>
      </c>
      <c r="C17">
        <v>3</v>
      </c>
      <c r="D17">
        <v>3</v>
      </c>
      <c r="Q17" s="234">
        <f t="shared" si="0"/>
        <v>3.3333333333333335</v>
      </c>
      <c r="R17" s="234">
        <f t="shared" si="1"/>
        <v>0.57735026918962473</v>
      </c>
      <c r="S17" s="217">
        <f t="shared" si="2"/>
        <v>3.9106836025229583</v>
      </c>
      <c r="T17" s="217">
        <f t="shared" si="3"/>
        <v>2.7559830641437086</v>
      </c>
    </row>
    <row r="18" spans="1:20" x14ac:dyDescent="0.2">
      <c r="A18" t="str">
        <f>Veiligheidscultuur!E17</f>
        <v>1.D.4 Onderhoudsmanagement</v>
      </c>
      <c r="B18">
        <v>4</v>
      </c>
      <c r="C18">
        <v>3</v>
      </c>
      <c r="D18">
        <v>3</v>
      </c>
      <c r="Q18" s="234">
        <f t="shared" si="0"/>
        <v>3.3333333333333335</v>
      </c>
      <c r="R18" s="234">
        <f t="shared" si="1"/>
        <v>0.57735026918962473</v>
      </c>
      <c r="S18" s="217">
        <f t="shared" si="2"/>
        <v>3.9106836025229583</v>
      </c>
      <c r="T18" s="217">
        <f t="shared" si="3"/>
        <v>2.7559830641437086</v>
      </c>
    </row>
    <row r="19" spans="1:20" x14ac:dyDescent="0.2">
      <c r="A19" t="str">
        <f>Veiligheidscultuur!E18</f>
        <v>1.E.1 Doel van procedures</v>
      </c>
      <c r="B19">
        <v>4</v>
      </c>
      <c r="C19">
        <v>3</v>
      </c>
      <c r="D19">
        <v>3</v>
      </c>
      <c r="Q19" s="234">
        <f t="shared" si="0"/>
        <v>3.3333333333333335</v>
      </c>
      <c r="R19" s="234">
        <f t="shared" si="1"/>
        <v>0.57735026918962473</v>
      </c>
      <c r="S19" s="217">
        <f t="shared" si="2"/>
        <v>3.9106836025229583</v>
      </c>
      <c r="T19" s="217">
        <f t="shared" si="3"/>
        <v>2.7559830641437086</v>
      </c>
    </row>
    <row r="20" spans="1:20" x14ac:dyDescent="0.2">
      <c r="A20" t="str">
        <f>Veiligheidscultuur!E19</f>
        <v>1.F.1 Rapportage van incidenten</v>
      </c>
      <c r="B20">
        <v>3</v>
      </c>
      <c r="C20">
        <v>4</v>
      </c>
      <c r="D20">
        <v>3</v>
      </c>
      <c r="Q20" s="234">
        <f t="shared" si="0"/>
        <v>3.3333333333333335</v>
      </c>
      <c r="R20" s="234">
        <f t="shared" si="1"/>
        <v>0.57735026918962473</v>
      </c>
      <c r="S20" s="217">
        <f t="shared" si="2"/>
        <v>3.9106836025229583</v>
      </c>
      <c r="T20" s="217">
        <f t="shared" si="3"/>
        <v>2.7559830641437086</v>
      </c>
    </row>
    <row r="21" spans="1:20" x14ac:dyDescent="0.2">
      <c r="A21" t="str">
        <f>Veiligheidscultuur!E20</f>
        <v>1.F.2 Leren van incidenten</v>
      </c>
      <c r="B21">
        <v>4</v>
      </c>
      <c r="C21">
        <v>3</v>
      </c>
      <c r="D21">
        <v>3</v>
      </c>
      <c r="Q21" s="234">
        <f t="shared" si="0"/>
        <v>3.3333333333333335</v>
      </c>
      <c r="R21" s="234">
        <f t="shared" si="1"/>
        <v>0.57735026918962473</v>
      </c>
      <c r="S21" s="217">
        <f t="shared" si="2"/>
        <v>3.9106836025229583</v>
      </c>
      <c r="T21" s="217">
        <f t="shared" si="3"/>
        <v>2.7559830641437086</v>
      </c>
    </row>
    <row r="22" spans="1:20" x14ac:dyDescent="0.2">
      <c r="A22" t="str">
        <f>Veiligheidscultuur!E21</f>
        <v>1.F.3 Veiligheidsoverleggen</v>
      </c>
      <c r="B22">
        <v>4</v>
      </c>
      <c r="C22">
        <v>3</v>
      </c>
      <c r="D22">
        <v>3</v>
      </c>
      <c r="Q22" s="234">
        <f t="shared" si="0"/>
        <v>3.3333333333333335</v>
      </c>
      <c r="R22" s="234">
        <f t="shared" si="1"/>
        <v>0.57735026918962473</v>
      </c>
      <c r="S22" s="217">
        <f t="shared" si="2"/>
        <v>3.9106836025229583</v>
      </c>
      <c r="T22" s="217">
        <f t="shared" si="3"/>
        <v>2.7559830641437086</v>
      </c>
    </row>
    <row r="23" spans="1:20" x14ac:dyDescent="0.2">
      <c r="A23" t="str">
        <f>Veiligheidscultuur!E22</f>
        <v>1.G.1 Audits</v>
      </c>
      <c r="B23">
        <v>4</v>
      </c>
      <c r="C23">
        <v>3</v>
      </c>
      <c r="D23">
        <v>4</v>
      </c>
      <c r="Q23" s="234">
        <f t="shared" si="0"/>
        <v>3.6666666666666665</v>
      </c>
      <c r="R23" s="234">
        <f t="shared" si="1"/>
        <v>0.57735026918962473</v>
      </c>
      <c r="S23" s="217">
        <f t="shared" si="2"/>
        <v>4.2440169358562914</v>
      </c>
      <c r="T23" s="217">
        <f t="shared" si="3"/>
        <v>3.0893163974770417</v>
      </c>
    </row>
    <row r="24" spans="1:20" x14ac:dyDescent="0.2">
      <c r="A24">
        <f>Veiligheidscultuur!E23</f>
        <v>0</v>
      </c>
    </row>
  </sheetData>
  <mergeCells count="1">
    <mergeCell ref="B1:P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5"/>
  <sheetViews>
    <sheetView view="pageBreakPreview" zoomScale="80" zoomScaleNormal="100" zoomScaleSheetLayoutView="80" workbookViewId="0">
      <selection activeCell="I28" sqref="I28"/>
    </sheetView>
  </sheetViews>
  <sheetFormatPr defaultColWidth="9.140625" defaultRowHeight="12" x14ac:dyDescent="0.2"/>
  <cols>
    <col min="1" max="1" width="4.7109375" style="287" customWidth="1"/>
    <col min="2" max="2" width="14.7109375" style="287" customWidth="1"/>
    <col min="3" max="3" width="9.140625" style="287" hidden="1" customWidth="1"/>
    <col min="4" max="4" width="16.140625" style="287" hidden="1" customWidth="1"/>
    <col min="5" max="5" width="131.140625" style="287" customWidth="1"/>
    <col min="6" max="6" width="10.140625" style="287" hidden="1" customWidth="1"/>
    <col min="7" max="7" width="16.28515625" style="287" hidden="1" customWidth="1"/>
    <col min="8" max="8" width="6.85546875" style="287" customWidth="1"/>
    <col min="9" max="9" width="6.140625" style="287" bestFit="1" customWidth="1"/>
    <col min="10" max="10" width="8" style="287" bestFit="1" customWidth="1"/>
    <col min="11" max="11" width="16.5703125" style="287" customWidth="1"/>
    <col min="12" max="12" width="0" style="287" hidden="1" customWidth="1"/>
    <col min="13" max="13" width="0" style="305" hidden="1" customWidth="1"/>
    <col min="14" max="14" width="8.42578125" style="305" hidden="1" customWidth="1"/>
    <col min="15" max="21" width="0" style="305" hidden="1" customWidth="1"/>
    <col min="22" max="31" width="0" style="287" hidden="1" customWidth="1"/>
    <col min="32" max="16384" width="9.140625" style="287"/>
  </cols>
  <sheetData>
    <row r="1" spans="1:17" ht="18" x14ac:dyDescent="0.25">
      <c r="A1" s="639" t="s">
        <v>968</v>
      </c>
      <c r="B1" s="639"/>
      <c r="C1" s="639"/>
      <c r="D1" s="639"/>
      <c r="E1" s="639"/>
      <c r="Q1" s="335" t="s">
        <v>277</v>
      </c>
    </row>
    <row r="2" spans="1:17" ht="12.75" thickBot="1" x14ac:dyDescent="0.25"/>
    <row r="3" spans="1:17" ht="12" customHeight="1" x14ac:dyDescent="0.2">
      <c r="A3" s="640" t="s">
        <v>602</v>
      </c>
      <c r="B3" s="664" t="s">
        <v>340</v>
      </c>
      <c r="C3" s="667" t="str">
        <f>D22</f>
        <v>2.A.1 Beleid</v>
      </c>
      <c r="D3" s="667"/>
      <c r="E3" s="668"/>
      <c r="F3" s="336"/>
      <c r="H3" s="337" t="s">
        <v>277</v>
      </c>
      <c r="K3" s="663"/>
      <c r="L3" s="336"/>
      <c r="M3" s="336"/>
    </row>
    <row r="4" spans="1:17" x14ac:dyDescent="0.2">
      <c r="A4" s="641"/>
      <c r="B4" s="665"/>
      <c r="C4" s="669" t="str">
        <f>D35</f>
        <v>2.A.2 Eisen</v>
      </c>
      <c r="D4" s="669"/>
      <c r="E4" s="670"/>
      <c r="F4" s="338"/>
      <c r="K4" s="663"/>
      <c r="L4" s="336"/>
      <c r="M4" s="336"/>
    </row>
    <row r="5" spans="1:17" x14ac:dyDescent="0.2">
      <c r="A5" s="641"/>
      <c r="B5" s="665"/>
      <c r="C5" s="669" t="str">
        <f>D49</f>
        <v>2.A.3 Doelstellingen</v>
      </c>
      <c r="D5" s="669"/>
      <c r="E5" s="670" t="str">
        <f>D49</f>
        <v>2.A.3 Doelstellingen</v>
      </c>
      <c r="F5" s="338"/>
      <c r="K5" s="663"/>
      <c r="L5" s="336"/>
      <c r="M5" s="336"/>
    </row>
    <row r="6" spans="1:17" x14ac:dyDescent="0.2">
      <c r="A6" s="641"/>
      <c r="B6" s="665"/>
      <c r="C6" s="669" t="str">
        <f>D64</f>
        <v>2.A.4 Beheersing managementsysteem</v>
      </c>
      <c r="D6" s="669"/>
      <c r="E6" s="670" t="str">
        <f>D64</f>
        <v>2.A.4 Beheersing managementsysteem</v>
      </c>
      <c r="F6" s="336"/>
      <c r="K6" s="663"/>
      <c r="L6" s="336"/>
      <c r="M6" s="336"/>
    </row>
    <row r="7" spans="1:17" x14ac:dyDescent="0.2">
      <c r="A7" s="641"/>
      <c r="B7" s="665" t="s">
        <v>1406</v>
      </c>
      <c r="C7" s="669" t="str">
        <f>D79</f>
        <v>2.B.1 Taken en verantwoordelijkheden</v>
      </c>
      <c r="D7" s="669"/>
      <c r="E7" s="670" t="str">
        <f>D79</f>
        <v>2.B.1 Taken en verantwoordelijkheden</v>
      </c>
      <c r="F7" s="336"/>
      <c r="K7" s="663"/>
      <c r="L7" s="336"/>
      <c r="M7" s="336"/>
    </row>
    <row r="8" spans="1:17" ht="12" customHeight="1" x14ac:dyDescent="0.2">
      <c r="A8" s="641"/>
      <c r="B8" s="665"/>
      <c r="C8" s="669" t="str">
        <f>D93</f>
        <v>2.B.2 Bekwaamheid en training</v>
      </c>
      <c r="D8" s="669"/>
      <c r="E8" s="670" t="str">
        <f>D93</f>
        <v>2.B.2 Bekwaamheid en training</v>
      </c>
      <c r="F8" s="338"/>
      <c r="K8" s="663"/>
      <c r="L8" s="336"/>
      <c r="M8" s="336"/>
    </row>
    <row r="9" spans="1:17" x14ac:dyDescent="0.2">
      <c r="A9" s="641"/>
      <c r="B9" s="665"/>
      <c r="C9" s="669" t="str">
        <f>D111</f>
        <v>2.B.3 Communicatie, participatie en overleg</v>
      </c>
      <c r="D9" s="669"/>
      <c r="E9" s="670" t="str">
        <f>D111</f>
        <v>2.B.3 Communicatie, participatie en overleg</v>
      </c>
      <c r="F9" s="338"/>
      <c r="K9" s="663"/>
      <c r="L9" s="336"/>
      <c r="M9" s="336"/>
    </row>
    <row r="10" spans="1:17" x14ac:dyDescent="0.2">
      <c r="A10" s="641"/>
      <c r="B10" s="665"/>
      <c r="C10" s="669" t="str">
        <f>D129</f>
        <v>2.B.4 Contractormanagement</v>
      </c>
      <c r="D10" s="669"/>
      <c r="E10" s="670" t="str">
        <f>D129</f>
        <v>2.B.4 Contractormanagement</v>
      </c>
      <c r="F10" s="338"/>
      <c r="K10" s="663"/>
      <c r="L10" s="336"/>
      <c r="M10" s="336"/>
    </row>
    <row r="11" spans="1:17" x14ac:dyDescent="0.2">
      <c r="A11" s="641"/>
      <c r="B11" s="665"/>
      <c r="C11" s="669" t="str">
        <f>D146</f>
        <v>2.B.5 Stakeholdermanagement</v>
      </c>
      <c r="D11" s="669"/>
      <c r="E11" s="670" t="str">
        <f>D146</f>
        <v>2.B.5 Stakeholdermanagement</v>
      </c>
      <c r="F11" s="339"/>
      <c r="K11" s="663"/>
      <c r="L11" s="336"/>
      <c r="M11" s="336"/>
    </row>
    <row r="12" spans="1:17" ht="33.6" customHeight="1" x14ac:dyDescent="0.2">
      <c r="A12" s="641"/>
      <c r="B12" s="291" t="s">
        <v>1407</v>
      </c>
      <c r="C12" s="429">
        <f>B162</f>
        <v>0</v>
      </c>
      <c r="D12" s="430"/>
      <c r="E12" s="431" t="str">
        <f>D162</f>
        <v>2.C.1 Risico identificatie en analyse</v>
      </c>
      <c r="F12" s="339"/>
      <c r="K12" s="340"/>
      <c r="L12" s="336"/>
      <c r="M12" s="336"/>
    </row>
    <row r="13" spans="1:17" x14ac:dyDescent="0.2">
      <c r="A13" s="641"/>
      <c r="B13" s="665" t="s">
        <v>1408</v>
      </c>
      <c r="C13" s="429">
        <f>B180</f>
        <v>0</v>
      </c>
      <c r="D13" s="430"/>
      <c r="E13" s="431" t="str">
        <f>D180</f>
        <v>2.D.1 Werkbeheersing</v>
      </c>
      <c r="F13" s="339"/>
      <c r="K13" s="663"/>
      <c r="L13" s="336"/>
      <c r="M13" s="336"/>
    </row>
    <row r="14" spans="1:17" ht="16.899999999999999" customHeight="1" x14ac:dyDescent="0.2">
      <c r="A14" s="641"/>
      <c r="B14" s="665"/>
      <c r="C14" s="429">
        <f>B197</f>
        <v>0</v>
      </c>
      <c r="D14" s="430"/>
      <c r="E14" s="431" t="str">
        <f>D197</f>
        <v>2.D.2 Integriteit van installaties</v>
      </c>
      <c r="F14" s="339"/>
      <c r="K14" s="663"/>
      <c r="L14" s="336"/>
      <c r="M14" s="336"/>
    </row>
    <row r="15" spans="1:17" ht="43.9" customHeight="1" x14ac:dyDescent="0.2">
      <c r="A15" s="641"/>
      <c r="B15" s="291" t="s">
        <v>358</v>
      </c>
      <c r="C15" s="429">
        <f>B218</f>
        <v>0</v>
      </c>
      <c r="D15" s="430"/>
      <c r="E15" s="431" t="str">
        <f>D218</f>
        <v>2.E.1 Omgaan met wijzigingen</v>
      </c>
      <c r="F15" s="338"/>
      <c r="K15" s="340"/>
      <c r="L15" s="336"/>
      <c r="M15" s="336"/>
    </row>
    <row r="16" spans="1:17" ht="34.15" customHeight="1" x14ac:dyDescent="0.2">
      <c r="A16" s="641"/>
      <c r="B16" s="291" t="s">
        <v>344</v>
      </c>
      <c r="C16" s="429">
        <f>B235</f>
        <v>0</v>
      </c>
      <c r="D16" s="430"/>
      <c r="E16" s="431" t="str">
        <f>D235</f>
        <v>2.F.1 De planning voor noodsituaties</v>
      </c>
      <c r="F16" s="338"/>
      <c r="K16" s="340"/>
      <c r="L16" s="336"/>
      <c r="M16" s="336"/>
    </row>
    <row r="17" spans="1:30" x14ac:dyDescent="0.2">
      <c r="A17" s="641"/>
      <c r="B17" s="665" t="s">
        <v>345</v>
      </c>
      <c r="C17" s="429">
        <f>B259</f>
        <v>0</v>
      </c>
      <c r="D17" s="430"/>
      <c r="E17" s="431" t="str">
        <f>D259</f>
        <v>2.G.1 Incidentenrapportage -analyse en opvolging</v>
      </c>
      <c r="F17" s="338"/>
      <c r="K17" s="663"/>
      <c r="L17" s="336"/>
      <c r="M17" s="336"/>
    </row>
    <row r="18" spans="1:30" ht="13.15" customHeight="1" x14ac:dyDescent="0.2">
      <c r="A18" s="641"/>
      <c r="B18" s="665"/>
      <c r="C18" s="429">
        <f>B279</f>
        <v>0</v>
      </c>
      <c r="D18" s="430"/>
      <c r="E18" s="431" t="str">
        <f>D279</f>
        <v>2.G.2 Prestatiemetingen</v>
      </c>
      <c r="F18" s="338"/>
      <c r="K18" s="663"/>
      <c r="L18" s="336"/>
      <c r="M18" s="336"/>
    </row>
    <row r="19" spans="1:30" x14ac:dyDescent="0.2">
      <c r="A19" s="641"/>
      <c r="B19" s="665" t="s">
        <v>1409</v>
      </c>
      <c r="C19" s="429">
        <f>B296</f>
        <v>0</v>
      </c>
      <c r="D19" s="430"/>
      <c r="E19" s="431" t="str">
        <f>D296</f>
        <v>2.H.1 Audits</v>
      </c>
      <c r="F19" s="338"/>
      <c r="K19" s="663"/>
      <c r="L19" s="336"/>
      <c r="M19" s="336"/>
    </row>
    <row r="20" spans="1:30" ht="12.75" thickBot="1" x14ac:dyDescent="0.25">
      <c r="A20" s="642"/>
      <c r="B20" s="666"/>
      <c r="C20" s="432">
        <f>B312</f>
        <v>0</v>
      </c>
      <c r="D20" s="433"/>
      <c r="E20" s="434" t="str">
        <f>D312</f>
        <v>2.H.2 Directiebeoordeling</v>
      </c>
      <c r="F20" s="338"/>
      <c r="K20" s="663"/>
      <c r="L20" s="336"/>
      <c r="M20" s="336"/>
    </row>
    <row r="21" spans="1:30" ht="12.75" thickBot="1" x14ac:dyDescent="0.25">
      <c r="B21" s="292"/>
      <c r="C21" s="293"/>
      <c r="E21" s="294"/>
      <c r="F21" s="338"/>
    </row>
    <row r="22" spans="1:30" ht="18.75" x14ac:dyDescent="0.25">
      <c r="A22" s="620" t="s">
        <v>734</v>
      </c>
      <c r="B22" s="621"/>
      <c r="C22" s="621" t="s">
        <v>453</v>
      </c>
      <c r="D22" s="619" t="s">
        <v>347</v>
      </c>
      <c r="E22" s="619"/>
      <c r="F22" s="341"/>
      <c r="G22" s="342"/>
      <c r="H22" s="619" t="s">
        <v>646</v>
      </c>
      <c r="I22" s="619"/>
      <c r="J22" s="343">
        <f>AD34</f>
        <v>1</v>
      </c>
      <c r="K22" s="653" t="s">
        <v>1048</v>
      </c>
      <c r="O22" s="344"/>
      <c r="P22" s="612" t="s">
        <v>1050</v>
      </c>
      <c r="Q22" s="612"/>
      <c r="R22" s="612"/>
      <c r="S22" s="612"/>
      <c r="T22" s="345"/>
      <c r="U22" s="612" t="s">
        <v>1051</v>
      </c>
      <c r="V22" s="612"/>
      <c r="W22" s="612"/>
      <c r="X22" s="612"/>
      <c r="Y22" s="346"/>
      <c r="Z22" s="612" t="s">
        <v>1052</v>
      </c>
      <c r="AA22" s="612"/>
      <c r="AB22" s="612"/>
      <c r="AC22" s="612"/>
      <c r="AD22" s="347"/>
    </row>
    <row r="23" spans="1:30" ht="38.25" x14ac:dyDescent="0.2">
      <c r="A23" s="622"/>
      <c r="B23" s="623"/>
      <c r="C23" s="623"/>
      <c r="D23" s="295" t="s">
        <v>462</v>
      </c>
      <c r="E23" s="296" t="s">
        <v>647</v>
      </c>
      <c r="F23" s="295" t="s">
        <v>642</v>
      </c>
      <c r="G23" s="295" t="s">
        <v>102</v>
      </c>
      <c r="H23" s="295" t="s">
        <v>100</v>
      </c>
      <c r="I23" s="295" t="s">
        <v>101</v>
      </c>
      <c r="J23" s="295" t="s">
        <v>224</v>
      </c>
      <c r="K23" s="654"/>
      <c r="N23" s="335" t="s">
        <v>199</v>
      </c>
      <c r="O23" s="348" t="s">
        <v>1053</v>
      </c>
      <c r="P23" s="349">
        <v>2</v>
      </c>
      <c r="Q23" s="349">
        <v>3</v>
      </c>
      <c r="R23" s="349">
        <v>4</v>
      </c>
      <c r="S23" s="349">
        <v>5</v>
      </c>
      <c r="T23" s="350"/>
      <c r="U23" s="349">
        <v>2</v>
      </c>
      <c r="V23" s="349">
        <v>3</v>
      </c>
      <c r="W23" s="349">
        <v>4</v>
      </c>
      <c r="X23" s="349">
        <v>5</v>
      </c>
      <c r="Y23" s="349"/>
      <c r="Z23" s="349">
        <v>2</v>
      </c>
      <c r="AA23" s="349">
        <v>3</v>
      </c>
      <c r="AB23" s="349">
        <v>4</v>
      </c>
      <c r="AC23" s="349">
        <v>5</v>
      </c>
      <c r="AD23" s="351" t="s">
        <v>1049</v>
      </c>
    </row>
    <row r="24" spans="1:30" ht="24" x14ac:dyDescent="0.2">
      <c r="A24" s="624">
        <v>2</v>
      </c>
      <c r="B24" s="625"/>
      <c r="C24" s="297"/>
      <c r="D24" s="297" t="s">
        <v>762</v>
      </c>
      <c r="E24" s="286" t="s">
        <v>799</v>
      </c>
      <c r="F24" s="286"/>
      <c r="G24" s="322" t="s">
        <v>106</v>
      </c>
      <c r="H24" s="282"/>
      <c r="I24" s="282"/>
      <c r="J24" s="282"/>
      <c r="K24" s="288"/>
      <c r="M24" s="305" t="str">
        <f>IF((COUNTIF((H24:J24),"x"))=1,"ok","niet ok")</f>
        <v>niet ok</v>
      </c>
      <c r="N24" s="305">
        <v>2</v>
      </c>
      <c r="O24" s="305">
        <f>IF(J24="x",0,1)</f>
        <v>1</v>
      </c>
      <c r="P24" s="305">
        <f>IF(AND($O24=1,$N24=P$23),1,0)</f>
        <v>1</v>
      </c>
      <c r="Q24" s="305">
        <f t="shared" ref="Q24:S33" si="0">IF(AND($O24=1,$N24=Q$23),1,0)</f>
        <v>0</v>
      </c>
      <c r="R24" s="305">
        <f t="shared" si="0"/>
        <v>0</v>
      </c>
      <c r="S24" s="305">
        <f t="shared" si="0"/>
        <v>0</v>
      </c>
      <c r="U24" s="305">
        <f t="shared" ref="U24:X33" si="1">IF(AND($N24=U$23,$H24="x"),1,0)</f>
        <v>0</v>
      </c>
      <c r="V24" s="305">
        <f t="shared" si="1"/>
        <v>0</v>
      </c>
      <c r="W24" s="305">
        <f t="shared" si="1"/>
        <v>0</v>
      </c>
      <c r="X24" s="305">
        <f t="shared" si="1"/>
        <v>0</v>
      </c>
    </row>
    <row r="25" spans="1:30" x14ac:dyDescent="0.2">
      <c r="A25" s="613">
        <v>3</v>
      </c>
      <c r="B25" s="614"/>
      <c r="C25" s="297"/>
      <c r="D25" s="297" t="s">
        <v>762</v>
      </c>
      <c r="E25" s="286" t="s">
        <v>768</v>
      </c>
      <c r="F25" s="286"/>
      <c r="G25" s="322" t="s">
        <v>108</v>
      </c>
      <c r="H25" s="282"/>
      <c r="I25" s="282"/>
      <c r="J25" s="282"/>
      <c r="K25" s="288"/>
      <c r="M25" s="305" t="str">
        <f t="shared" ref="M25:M33" si="2">IF((COUNTIF((H25:J25),"x"))=1,"ok","niet ok")</f>
        <v>niet ok</v>
      </c>
      <c r="N25" s="305">
        <v>3</v>
      </c>
      <c r="O25" s="305">
        <f t="shared" ref="O25:O33" si="3">IF(J25="x",0,1)</f>
        <v>1</v>
      </c>
      <c r="P25" s="305">
        <f>IF(AND($O25=1,$N25=P$23),1,0)</f>
        <v>0</v>
      </c>
      <c r="Q25" s="305">
        <f t="shared" si="0"/>
        <v>1</v>
      </c>
      <c r="R25" s="305">
        <f t="shared" si="0"/>
        <v>0</v>
      </c>
      <c r="S25" s="305">
        <f t="shared" si="0"/>
        <v>0</v>
      </c>
      <c r="U25" s="305">
        <f t="shared" si="1"/>
        <v>0</v>
      </c>
      <c r="V25" s="305">
        <f t="shared" si="1"/>
        <v>0</v>
      </c>
      <c r="W25" s="305">
        <f t="shared" si="1"/>
        <v>0</v>
      </c>
      <c r="X25" s="305">
        <f t="shared" si="1"/>
        <v>0</v>
      </c>
    </row>
    <row r="26" spans="1:30" x14ac:dyDescent="0.2">
      <c r="A26" s="613"/>
      <c r="B26" s="614"/>
      <c r="C26" s="297"/>
      <c r="D26" s="298" t="s">
        <v>763</v>
      </c>
      <c r="E26" s="286" t="s">
        <v>798</v>
      </c>
      <c r="F26" s="286"/>
      <c r="G26" s="322"/>
      <c r="H26" s="282"/>
      <c r="I26" s="282"/>
      <c r="J26" s="282"/>
      <c r="K26" s="288"/>
      <c r="M26" s="305" t="str">
        <f t="shared" si="2"/>
        <v>niet ok</v>
      </c>
      <c r="N26" s="305">
        <v>3</v>
      </c>
      <c r="O26" s="305">
        <f t="shared" si="3"/>
        <v>1</v>
      </c>
      <c r="P26" s="305">
        <f t="shared" ref="P26:P33" si="4">IF(AND($O26=1,$N26=P$23),1,0)</f>
        <v>0</v>
      </c>
      <c r="Q26" s="305">
        <f t="shared" si="0"/>
        <v>1</v>
      </c>
      <c r="R26" s="305">
        <f t="shared" si="0"/>
        <v>0</v>
      </c>
      <c r="S26" s="305">
        <f t="shared" si="0"/>
        <v>0</v>
      </c>
      <c r="U26" s="305">
        <f t="shared" si="1"/>
        <v>0</v>
      </c>
      <c r="V26" s="305">
        <f t="shared" si="1"/>
        <v>0</v>
      </c>
      <c r="W26" s="305">
        <f t="shared" si="1"/>
        <v>0</v>
      </c>
      <c r="X26" s="305">
        <f t="shared" si="1"/>
        <v>0</v>
      </c>
    </row>
    <row r="27" spans="1:30" ht="96" x14ac:dyDescent="0.2">
      <c r="A27" s="613"/>
      <c r="B27" s="614"/>
      <c r="C27" s="297"/>
      <c r="D27" s="298" t="s">
        <v>764</v>
      </c>
      <c r="E27" s="286" t="s">
        <v>1410</v>
      </c>
      <c r="F27" s="286"/>
      <c r="G27" s="322" t="s">
        <v>801</v>
      </c>
      <c r="H27" s="282"/>
      <c r="I27" s="282"/>
      <c r="J27" s="282"/>
      <c r="K27" s="288"/>
      <c r="M27" s="305" t="str">
        <f t="shared" si="2"/>
        <v>niet ok</v>
      </c>
      <c r="N27" s="352">
        <v>3</v>
      </c>
      <c r="O27" s="305">
        <f t="shared" si="3"/>
        <v>1</v>
      </c>
      <c r="P27" s="305">
        <f t="shared" si="4"/>
        <v>0</v>
      </c>
      <c r="Q27" s="305">
        <f t="shared" si="0"/>
        <v>1</v>
      </c>
      <c r="R27" s="305">
        <f t="shared" si="0"/>
        <v>0</v>
      </c>
      <c r="S27" s="305">
        <f t="shared" si="0"/>
        <v>0</v>
      </c>
      <c r="U27" s="305">
        <f t="shared" si="1"/>
        <v>0</v>
      </c>
      <c r="V27" s="305">
        <f t="shared" si="1"/>
        <v>0</v>
      </c>
      <c r="W27" s="305">
        <f t="shared" si="1"/>
        <v>0</v>
      </c>
      <c r="X27" s="305">
        <f t="shared" si="1"/>
        <v>0</v>
      </c>
    </row>
    <row r="28" spans="1:30" x14ac:dyDescent="0.2">
      <c r="A28" s="615">
        <v>4</v>
      </c>
      <c r="B28" s="616"/>
      <c r="C28" s="297"/>
      <c r="D28" s="297" t="s">
        <v>762</v>
      </c>
      <c r="E28" s="286" t="s">
        <v>800</v>
      </c>
      <c r="F28" s="286"/>
      <c r="G28" s="322" t="s">
        <v>109</v>
      </c>
      <c r="H28" s="282"/>
      <c r="I28" s="282"/>
      <c r="J28" s="282"/>
      <c r="K28" s="288"/>
      <c r="M28" s="305" t="str">
        <f t="shared" si="2"/>
        <v>niet ok</v>
      </c>
      <c r="N28" s="352">
        <v>4</v>
      </c>
      <c r="O28" s="305">
        <f t="shared" si="3"/>
        <v>1</v>
      </c>
      <c r="P28" s="305">
        <f t="shared" si="4"/>
        <v>0</v>
      </c>
      <c r="Q28" s="305">
        <f t="shared" si="0"/>
        <v>0</v>
      </c>
      <c r="R28" s="305">
        <f t="shared" si="0"/>
        <v>1</v>
      </c>
      <c r="S28" s="305">
        <f t="shared" si="0"/>
        <v>0</v>
      </c>
      <c r="U28" s="305">
        <f t="shared" si="1"/>
        <v>0</v>
      </c>
      <c r="V28" s="305">
        <f t="shared" si="1"/>
        <v>0</v>
      </c>
      <c r="W28" s="305">
        <f t="shared" si="1"/>
        <v>0</v>
      </c>
      <c r="X28" s="305">
        <f t="shared" si="1"/>
        <v>0</v>
      </c>
    </row>
    <row r="29" spans="1:30" x14ac:dyDescent="0.2">
      <c r="A29" s="615"/>
      <c r="B29" s="616"/>
      <c r="C29" s="297"/>
      <c r="D29" s="297" t="s">
        <v>764</v>
      </c>
      <c r="E29" s="286" t="s">
        <v>1112</v>
      </c>
      <c r="F29" s="286"/>
      <c r="G29" s="322"/>
      <c r="H29" s="282"/>
      <c r="I29" s="282"/>
      <c r="J29" s="282"/>
      <c r="K29" s="288"/>
      <c r="M29" s="305" t="str">
        <f t="shared" si="2"/>
        <v>niet ok</v>
      </c>
      <c r="N29" s="352">
        <v>4</v>
      </c>
      <c r="O29" s="305">
        <f t="shared" si="3"/>
        <v>1</v>
      </c>
      <c r="P29" s="305">
        <f t="shared" si="4"/>
        <v>0</v>
      </c>
      <c r="Q29" s="305">
        <f t="shared" si="0"/>
        <v>0</v>
      </c>
      <c r="R29" s="305">
        <f t="shared" si="0"/>
        <v>1</v>
      </c>
      <c r="S29" s="305">
        <f t="shared" si="0"/>
        <v>0</v>
      </c>
      <c r="U29" s="305">
        <f t="shared" si="1"/>
        <v>0</v>
      </c>
      <c r="V29" s="305">
        <f t="shared" si="1"/>
        <v>0</v>
      </c>
      <c r="W29" s="305">
        <f t="shared" si="1"/>
        <v>0</v>
      </c>
      <c r="X29" s="305">
        <f t="shared" si="1"/>
        <v>0</v>
      </c>
    </row>
    <row r="30" spans="1:30" x14ac:dyDescent="0.2">
      <c r="A30" s="615"/>
      <c r="B30" s="616"/>
      <c r="C30" s="297"/>
      <c r="D30" s="297" t="s">
        <v>764</v>
      </c>
      <c r="E30" s="286" t="s">
        <v>1168</v>
      </c>
      <c r="F30" s="286"/>
      <c r="G30" s="322"/>
      <c r="H30" s="282"/>
      <c r="I30" s="282"/>
      <c r="J30" s="282"/>
      <c r="K30" s="288"/>
      <c r="M30" s="305" t="str">
        <f t="shared" si="2"/>
        <v>niet ok</v>
      </c>
      <c r="N30" s="352">
        <v>4</v>
      </c>
      <c r="O30" s="305">
        <f t="shared" si="3"/>
        <v>1</v>
      </c>
      <c r="P30" s="305">
        <f t="shared" si="4"/>
        <v>0</v>
      </c>
      <c r="Q30" s="305">
        <f t="shared" si="0"/>
        <v>0</v>
      </c>
      <c r="R30" s="305">
        <f t="shared" si="0"/>
        <v>1</v>
      </c>
      <c r="S30" s="305">
        <f t="shared" si="0"/>
        <v>0</v>
      </c>
      <c r="U30" s="305">
        <f t="shared" si="1"/>
        <v>0</v>
      </c>
      <c r="V30" s="305">
        <f t="shared" si="1"/>
        <v>0</v>
      </c>
      <c r="W30" s="305">
        <f t="shared" si="1"/>
        <v>0</v>
      </c>
      <c r="X30" s="305">
        <f t="shared" si="1"/>
        <v>0</v>
      </c>
    </row>
    <row r="31" spans="1:30" ht="36" x14ac:dyDescent="0.2">
      <c r="A31" s="626">
        <v>5</v>
      </c>
      <c r="B31" s="627"/>
      <c r="C31" s="299"/>
      <c r="D31" s="297" t="s">
        <v>764</v>
      </c>
      <c r="E31" s="286" t="s">
        <v>803</v>
      </c>
      <c r="F31" s="286"/>
      <c r="G31" s="322" t="s">
        <v>107</v>
      </c>
      <c r="H31" s="282"/>
      <c r="I31" s="282"/>
      <c r="J31" s="282"/>
      <c r="K31" s="288"/>
      <c r="M31" s="305" t="str">
        <f t="shared" si="2"/>
        <v>niet ok</v>
      </c>
      <c r="N31" s="352">
        <v>5</v>
      </c>
      <c r="O31" s="305">
        <f t="shared" si="3"/>
        <v>1</v>
      </c>
      <c r="P31" s="305">
        <f t="shared" si="4"/>
        <v>0</v>
      </c>
      <c r="Q31" s="305">
        <f t="shared" si="0"/>
        <v>0</v>
      </c>
      <c r="R31" s="305">
        <f t="shared" si="0"/>
        <v>0</v>
      </c>
      <c r="S31" s="305">
        <f t="shared" si="0"/>
        <v>1</v>
      </c>
      <c r="U31" s="305">
        <f t="shared" si="1"/>
        <v>0</v>
      </c>
      <c r="V31" s="305">
        <f t="shared" si="1"/>
        <v>0</v>
      </c>
      <c r="W31" s="305">
        <f t="shared" si="1"/>
        <v>0</v>
      </c>
      <c r="X31" s="305">
        <f t="shared" si="1"/>
        <v>0</v>
      </c>
    </row>
    <row r="32" spans="1:30" x14ac:dyDescent="0.2">
      <c r="A32" s="626"/>
      <c r="B32" s="627"/>
      <c r="C32" s="299"/>
      <c r="D32" s="297" t="s">
        <v>764</v>
      </c>
      <c r="E32" s="286" t="s">
        <v>802</v>
      </c>
      <c r="F32" s="286"/>
      <c r="G32" s="322"/>
      <c r="H32" s="282"/>
      <c r="I32" s="282"/>
      <c r="J32" s="282"/>
      <c r="K32" s="288"/>
      <c r="M32" s="305" t="str">
        <f t="shared" ref="M32" si="5">IF((COUNTIF((H32:J32),"x"))=1,"ok","niet ok")</f>
        <v>niet ok</v>
      </c>
      <c r="N32" s="352">
        <v>5</v>
      </c>
      <c r="O32" s="305">
        <f t="shared" ref="O32" si="6">IF(J32="x",0,1)</f>
        <v>1</v>
      </c>
      <c r="P32" s="305">
        <f t="shared" si="4"/>
        <v>0</v>
      </c>
      <c r="Q32" s="305">
        <f t="shared" si="0"/>
        <v>0</v>
      </c>
      <c r="R32" s="305">
        <f t="shared" si="0"/>
        <v>0</v>
      </c>
      <c r="S32" s="305">
        <f t="shared" si="0"/>
        <v>1</v>
      </c>
      <c r="U32" s="305">
        <f t="shared" si="1"/>
        <v>0</v>
      </c>
      <c r="V32" s="305">
        <f t="shared" si="1"/>
        <v>0</v>
      </c>
      <c r="W32" s="305">
        <f t="shared" si="1"/>
        <v>0</v>
      </c>
      <c r="X32" s="305">
        <f t="shared" si="1"/>
        <v>0</v>
      </c>
    </row>
    <row r="33" spans="1:30" ht="12.75" thickBot="1" x14ac:dyDescent="0.25">
      <c r="A33" s="617"/>
      <c r="B33" s="618"/>
      <c r="C33" s="300"/>
      <c r="D33" s="301" t="s">
        <v>764</v>
      </c>
      <c r="E33" s="302" t="s">
        <v>1167</v>
      </c>
      <c r="F33" s="302"/>
      <c r="G33" s="324"/>
      <c r="H33" s="289"/>
      <c r="I33" s="289"/>
      <c r="J33" s="289"/>
      <c r="K33" s="290"/>
      <c r="M33" s="305" t="str">
        <f t="shared" si="2"/>
        <v>niet ok</v>
      </c>
      <c r="N33" s="352">
        <v>5</v>
      </c>
      <c r="O33" s="305">
        <f t="shared" si="3"/>
        <v>1</v>
      </c>
      <c r="P33" s="305">
        <f t="shared" si="4"/>
        <v>0</v>
      </c>
      <c r="Q33" s="305">
        <f t="shared" si="0"/>
        <v>0</v>
      </c>
      <c r="R33" s="305">
        <f t="shared" si="0"/>
        <v>0</v>
      </c>
      <c r="S33" s="305">
        <f t="shared" si="0"/>
        <v>1</v>
      </c>
      <c r="U33" s="305">
        <f t="shared" si="1"/>
        <v>0</v>
      </c>
      <c r="V33" s="305">
        <f t="shared" si="1"/>
        <v>0</v>
      </c>
      <c r="W33" s="305">
        <f t="shared" si="1"/>
        <v>0</v>
      </c>
      <c r="X33" s="305">
        <f t="shared" si="1"/>
        <v>0</v>
      </c>
    </row>
    <row r="34" spans="1:30" ht="12.75" thickBot="1" x14ac:dyDescent="0.25">
      <c r="M34" s="352"/>
      <c r="N34" s="353" t="str">
        <f>IF(COUNT(N24:N33)=SUM(P34:S34),"OK","niet OK")</f>
        <v>OK</v>
      </c>
      <c r="P34" s="352">
        <f>SUM(P24:P33)</f>
        <v>1</v>
      </c>
      <c r="Q34" s="352">
        <f t="shared" ref="Q34:S34" si="7">SUM(Q24:Q33)</f>
        <v>3</v>
      </c>
      <c r="R34" s="352">
        <f t="shared" si="7"/>
        <v>3</v>
      </c>
      <c r="S34" s="352">
        <f t="shared" si="7"/>
        <v>3</v>
      </c>
      <c r="U34" s="352">
        <f t="shared" ref="U34:W34" si="8">SUM(U24:U33)</f>
        <v>0</v>
      </c>
      <c r="V34" s="352">
        <f t="shared" si="8"/>
        <v>0</v>
      </c>
      <c r="W34" s="352">
        <f t="shared" si="8"/>
        <v>0</v>
      </c>
      <c r="X34" s="352">
        <f>SUM(X24:X33)</f>
        <v>0</v>
      </c>
      <c r="Z34" s="287">
        <f>IF(P34=0,0,U34/P34)</f>
        <v>0</v>
      </c>
      <c r="AA34" s="287">
        <f t="shared" ref="AA34:AB34" si="9">IF(Q34=0,0,V34/Q34)</f>
        <v>0</v>
      </c>
      <c r="AB34" s="287">
        <f t="shared" si="9"/>
        <v>0</v>
      </c>
      <c r="AC34" s="287">
        <f>IF(S34=0,0,X34/S34)</f>
        <v>0</v>
      </c>
      <c r="AD34" s="287">
        <f>1+SUM(Z34:AC34)</f>
        <v>1</v>
      </c>
    </row>
    <row r="35" spans="1:30" ht="18" x14ac:dyDescent="0.25">
      <c r="A35" s="620" t="s">
        <v>734</v>
      </c>
      <c r="B35" s="621"/>
      <c r="C35" s="621" t="s">
        <v>453</v>
      </c>
      <c r="D35" s="619" t="s">
        <v>348</v>
      </c>
      <c r="E35" s="619"/>
      <c r="F35" s="341"/>
      <c r="G35" s="342"/>
      <c r="H35" s="619" t="s">
        <v>646</v>
      </c>
      <c r="I35" s="619"/>
      <c r="J35" s="343">
        <f>AD48</f>
        <v>1</v>
      </c>
      <c r="K35" s="653" t="s">
        <v>1048</v>
      </c>
    </row>
    <row r="36" spans="1:30" ht="38.25" x14ac:dyDescent="0.2">
      <c r="A36" s="622"/>
      <c r="B36" s="623"/>
      <c r="C36" s="623"/>
      <c r="D36" s="295" t="s">
        <v>462</v>
      </c>
      <c r="E36" s="296" t="s">
        <v>647</v>
      </c>
      <c r="F36" s="295" t="s">
        <v>642</v>
      </c>
      <c r="G36" s="295" t="s">
        <v>102</v>
      </c>
      <c r="H36" s="295" t="s">
        <v>100</v>
      </c>
      <c r="I36" s="295" t="s">
        <v>101</v>
      </c>
      <c r="J36" s="295" t="s">
        <v>224</v>
      </c>
      <c r="K36" s="654"/>
    </row>
    <row r="37" spans="1:30" x14ac:dyDescent="0.2">
      <c r="A37" s="624">
        <v>2</v>
      </c>
      <c r="B37" s="625"/>
      <c r="C37" s="297"/>
      <c r="D37" s="303" t="s">
        <v>762</v>
      </c>
      <c r="E37" s="286" t="s">
        <v>225</v>
      </c>
      <c r="F37" s="286"/>
      <c r="G37" s="286"/>
      <c r="H37" s="282"/>
      <c r="I37" s="282"/>
      <c r="J37" s="282"/>
      <c r="K37" s="288"/>
      <c r="M37" s="305" t="str">
        <f t="shared" ref="M37:M47" si="10">IF((COUNTIF((H37:J37),"x"))=1,"ok","niet ok")</f>
        <v>niet ok</v>
      </c>
      <c r="N37" s="305">
        <v>2</v>
      </c>
      <c r="O37" s="305">
        <f t="shared" ref="O37:O47" si="11">IF(J37="x",0,1)</f>
        <v>1</v>
      </c>
      <c r="P37" s="305">
        <f t="shared" ref="P37:S47" si="12">IF(AND($O37=1,$N37=P$23),1,0)</f>
        <v>1</v>
      </c>
      <c r="Q37" s="305">
        <f t="shared" si="12"/>
        <v>0</v>
      </c>
      <c r="R37" s="305">
        <f t="shared" si="12"/>
        <v>0</v>
      </c>
      <c r="S37" s="305">
        <f t="shared" si="12"/>
        <v>0</v>
      </c>
      <c r="U37" s="305">
        <f t="shared" ref="U37:X47" si="13">IF(AND($N37=U$23,$H37="x"),1,0)</f>
        <v>0</v>
      </c>
      <c r="V37" s="305">
        <f t="shared" si="13"/>
        <v>0</v>
      </c>
      <c r="W37" s="305">
        <f t="shared" si="13"/>
        <v>0</v>
      </c>
      <c r="X37" s="305">
        <f t="shared" si="13"/>
        <v>0</v>
      </c>
    </row>
    <row r="38" spans="1:30" ht="36" x14ac:dyDescent="0.2">
      <c r="A38" s="624"/>
      <c r="B38" s="625"/>
      <c r="C38" s="297"/>
      <c r="D38" s="303" t="s">
        <v>764</v>
      </c>
      <c r="E38" s="286" t="s">
        <v>1285</v>
      </c>
      <c r="F38" s="286"/>
      <c r="G38" s="286"/>
      <c r="H38" s="282"/>
      <c r="I38" s="282"/>
      <c r="J38" s="282"/>
      <c r="K38" s="288"/>
      <c r="M38" s="305" t="str">
        <f t="shared" si="10"/>
        <v>niet ok</v>
      </c>
      <c r="N38" s="305">
        <v>2</v>
      </c>
      <c r="O38" s="305">
        <f t="shared" si="11"/>
        <v>1</v>
      </c>
      <c r="P38" s="305">
        <f t="shared" si="12"/>
        <v>1</v>
      </c>
      <c r="Q38" s="305">
        <f t="shared" si="12"/>
        <v>0</v>
      </c>
      <c r="R38" s="305">
        <f t="shared" si="12"/>
        <v>0</v>
      </c>
      <c r="S38" s="305">
        <f t="shared" si="12"/>
        <v>0</v>
      </c>
      <c r="U38" s="305">
        <f t="shared" si="13"/>
        <v>0</v>
      </c>
      <c r="V38" s="305">
        <f t="shared" si="13"/>
        <v>0</v>
      </c>
      <c r="W38" s="305">
        <f t="shared" si="13"/>
        <v>0</v>
      </c>
      <c r="X38" s="305">
        <f t="shared" si="13"/>
        <v>0</v>
      </c>
    </row>
    <row r="39" spans="1:30" x14ac:dyDescent="0.2">
      <c r="A39" s="624"/>
      <c r="B39" s="625"/>
      <c r="C39" s="297"/>
      <c r="D39" s="303" t="s">
        <v>764</v>
      </c>
      <c r="E39" s="286" t="s">
        <v>1113</v>
      </c>
      <c r="F39" s="286"/>
      <c r="G39" s="286"/>
      <c r="H39" s="282"/>
      <c r="I39" s="282"/>
      <c r="J39" s="282"/>
      <c r="K39" s="288"/>
      <c r="M39" s="305" t="str">
        <f t="shared" si="10"/>
        <v>niet ok</v>
      </c>
      <c r="N39" s="305">
        <v>2</v>
      </c>
      <c r="O39" s="305">
        <f t="shared" si="11"/>
        <v>1</v>
      </c>
      <c r="P39" s="305">
        <f t="shared" si="12"/>
        <v>1</v>
      </c>
      <c r="Q39" s="305">
        <f t="shared" si="12"/>
        <v>0</v>
      </c>
      <c r="R39" s="305">
        <f t="shared" si="12"/>
        <v>0</v>
      </c>
      <c r="S39" s="305">
        <f t="shared" si="12"/>
        <v>0</v>
      </c>
      <c r="U39" s="305">
        <f t="shared" si="13"/>
        <v>0</v>
      </c>
      <c r="V39" s="305">
        <f t="shared" si="13"/>
        <v>0</v>
      </c>
      <c r="W39" s="305">
        <f t="shared" si="13"/>
        <v>0</v>
      </c>
      <c r="X39" s="305">
        <f t="shared" si="13"/>
        <v>0</v>
      </c>
    </row>
    <row r="40" spans="1:30" ht="36" x14ac:dyDescent="0.2">
      <c r="A40" s="613">
        <v>3</v>
      </c>
      <c r="B40" s="614"/>
      <c r="C40" s="297"/>
      <c r="D40" s="303" t="s">
        <v>762</v>
      </c>
      <c r="E40" s="286" t="s">
        <v>228</v>
      </c>
      <c r="F40" s="286"/>
      <c r="G40" s="286" t="s">
        <v>230</v>
      </c>
      <c r="H40" s="282"/>
      <c r="I40" s="282"/>
      <c r="J40" s="282"/>
      <c r="K40" s="288"/>
      <c r="M40" s="305" t="str">
        <f t="shared" si="10"/>
        <v>niet ok</v>
      </c>
      <c r="N40" s="352">
        <v>3</v>
      </c>
      <c r="O40" s="305">
        <f t="shared" si="11"/>
        <v>1</v>
      </c>
      <c r="P40" s="305">
        <f t="shared" si="12"/>
        <v>0</v>
      </c>
      <c r="Q40" s="305">
        <f t="shared" si="12"/>
        <v>1</v>
      </c>
      <c r="R40" s="305">
        <f t="shared" si="12"/>
        <v>0</v>
      </c>
      <c r="S40" s="305">
        <f t="shared" si="12"/>
        <v>0</v>
      </c>
      <c r="U40" s="305">
        <f t="shared" si="13"/>
        <v>0</v>
      </c>
      <c r="V40" s="305">
        <f t="shared" si="13"/>
        <v>0</v>
      </c>
      <c r="W40" s="305">
        <f t="shared" si="13"/>
        <v>0</v>
      </c>
      <c r="X40" s="305">
        <f t="shared" si="13"/>
        <v>0</v>
      </c>
    </row>
    <row r="41" spans="1:30" ht="48" x14ac:dyDescent="0.2">
      <c r="A41" s="613"/>
      <c r="B41" s="614"/>
      <c r="C41" s="297"/>
      <c r="D41" s="303" t="s">
        <v>763</v>
      </c>
      <c r="E41" s="286" t="s">
        <v>804</v>
      </c>
      <c r="F41" s="286"/>
      <c r="G41" s="286" t="s">
        <v>230</v>
      </c>
      <c r="H41" s="282"/>
      <c r="I41" s="282"/>
      <c r="J41" s="282"/>
      <c r="K41" s="288"/>
      <c r="M41" s="305" t="str">
        <f t="shared" si="10"/>
        <v>niet ok</v>
      </c>
      <c r="N41" s="352">
        <v>3</v>
      </c>
      <c r="O41" s="305">
        <f t="shared" si="11"/>
        <v>1</v>
      </c>
      <c r="P41" s="305">
        <f t="shared" si="12"/>
        <v>0</v>
      </c>
      <c r="Q41" s="305">
        <f t="shared" si="12"/>
        <v>1</v>
      </c>
      <c r="R41" s="305">
        <f t="shared" si="12"/>
        <v>0</v>
      </c>
      <c r="S41" s="305">
        <f t="shared" si="12"/>
        <v>0</v>
      </c>
      <c r="U41" s="305">
        <f t="shared" si="13"/>
        <v>0</v>
      </c>
      <c r="V41" s="305">
        <f t="shared" si="13"/>
        <v>0</v>
      </c>
      <c r="W41" s="305">
        <f t="shared" si="13"/>
        <v>0</v>
      </c>
      <c r="X41" s="305">
        <f t="shared" si="13"/>
        <v>0</v>
      </c>
    </row>
    <row r="42" spans="1:30" x14ac:dyDescent="0.2">
      <c r="A42" s="613"/>
      <c r="B42" s="614"/>
      <c r="C42" s="297"/>
      <c r="D42" s="303"/>
      <c r="E42" s="286" t="s">
        <v>805</v>
      </c>
      <c r="F42" s="286"/>
      <c r="G42" s="286"/>
      <c r="H42" s="282"/>
      <c r="I42" s="282"/>
      <c r="J42" s="282"/>
      <c r="K42" s="288"/>
      <c r="M42" s="305" t="str">
        <f t="shared" si="10"/>
        <v>niet ok</v>
      </c>
      <c r="N42" s="352">
        <v>3</v>
      </c>
      <c r="O42" s="305">
        <f t="shared" ref="O42" si="14">IF(J42="x",0,1)</f>
        <v>1</v>
      </c>
      <c r="P42" s="305">
        <f t="shared" si="12"/>
        <v>0</v>
      </c>
      <c r="Q42" s="305">
        <f t="shared" si="12"/>
        <v>1</v>
      </c>
      <c r="R42" s="305">
        <f t="shared" si="12"/>
        <v>0</v>
      </c>
      <c r="S42" s="305">
        <f t="shared" si="12"/>
        <v>0</v>
      </c>
      <c r="U42" s="352">
        <f t="shared" si="13"/>
        <v>0</v>
      </c>
      <c r="V42" s="352">
        <f t="shared" si="13"/>
        <v>0</v>
      </c>
      <c r="W42" s="352">
        <f t="shared" si="13"/>
        <v>0</v>
      </c>
      <c r="X42" s="352">
        <f t="shared" si="13"/>
        <v>0</v>
      </c>
    </row>
    <row r="43" spans="1:30" x14ac:dyDescent="0.2">
      <c r="A43" s="613"/>
      <c r="B43" s="614"/>
      <c r="C43" s="297"/>
      <c r="D43" s="303" t="s">
        <v>764</v>
      </c>
      <c r="E43" s="286" t="s">
        <v>774</v>
      </c>
      <c r="F43" s="286"/>
      <c r="G43" s="286"/>
      <c r="H43" s="282"/>
      <c r="I43" s="282"/>
      <c r="J43" s="282"/>
      <c r="K43" s="288"/>
      <c r="M43" s="305" t="str">
        <f t="shared" si="10"/>
        <v>niet ok</v>
      </c>
      <c r="N43" s="352">
        <v>3</v>
      </c>
      <c r="O43" s="305">
        <f t="shared" si="11"/>
        <v>1</v>
      </c>
      <c r="P43" s="305">
        <f t="shared" si="12"/>
        <v>0</v>
      </c>
      <c r="Q43" s="305">
        <f t="shared" si="12"/>
        <v>1</v>
      </c>
      <c r="R43" s="305">
        <f t="shared" si="12"/>
        <v>0</v>
      </c>
      <c r="S43" s="305">
        <f t="shared" si="12"/>
        <v>0</v>
      </c>
      <c r="U43" s="305">
        <f t="shared" si="13"/>
        <v>0</v>
      </c>
      <c r="V43" s="305">
        <f t="shared" si="13"/>
        <v>0</v>
      </c>
      <c r="W43" s="305">
        <f t="shared" si="13"/>
        <v>0</v>
      </c>
      <c r="X43" s="305">
        <f t="shared" si="13"/>
        <v>0</v>
      </c>
    </row>
    <row r="44" spans="1:30" ht="48" x14ac:dyDescent="0.2">
      <c r="A44" s="615">
        <v>4</v>
      </c>
      <c r="B44" s="651"/>
      <c r="C44" s="297"/>
      <c r="D44" s="303" t="s">
        <v>763</v>
      </c>
      <c r="E44" s="286" t="s">
        <v>1114</v>
      </c>
      <c r="F44" s="286"/>
      <c r="G44" s="286"/>
      <c r="H44" s="282"/>
      <c r="I44" s="282"/>
      <c r="J44" s="282"/>
      <c r="K44" s="288"/>
      <c r="M44" s="305" t="str">
        <f t="shared" si="10"/>
        <v>niet ok</v>
      </c>
      <c r="N44" s="352">
        <v>4</v>
      </c>
      <c r="O44" s="305">
        <f t="shared" si="11"/>
        <v>1</v>
      </c>
      <c r="P44" s="305">
        <f t="shared" si="12"/>
        <v>0</v>
      </c>
      <c r="Q44" s="305">
        <f t="shared" si="12"/>
        <v>0</v>
      </c>
      <c r="R44" s="305">
        <f t="shared" si="12"/>
        <v>1</v>
      </c>
      <c r="S44" s="305">
        <f t="shared" si="12"/>
        <v>0</v>
      </c>
      <c r="U44" s="305">
        <f t="shared" si="13"/>
        <v>0</v>
      </c>
      <c r="V44" s="305">
        <f t="shared" si="13"/>
        <v>0</v>
      </c>
      <c r="W44" s="305">
        <f t="shared" si="13"/>
        <v>0</v>
      </c>
      <c r="X44" s="305">
        <f t="shared" si="13"/>
        <v>0</v>
      </c>
    </row>
    <row r="45" spans="1:30" ht="48" x14ac:dyDescent="0.2">
      <c r="A45" s="652"/>
      <c r="B45" s="651"/>
      <c r="C45" s="297"/>
      <c r="D45" s="303" t="s">
        <v>764</v>
      </c>
      <c r="E45" s="286" t="s">
        <v>1115</v>
      </c>
      <c r="F45" s="286"/>
      <c r="G45" s="286"/>
      <c r="H45" s="282"/>
      <c r="I45" s="282"/>
      <c r="J45" s="282"/>
      <c r="K45" s="288"/>
      <c r="M45" s="305" t="str">
        <f t="shared" si="10"/>
        <v>niet ok</v>
      </c>
      <c r="N45" s="352">
        <v>4</v>
      </c>
      <c r="O45" s="305">
        <f t="shared" si="11"/>
        <v>1</v>
      </c>
      <c r="P45" s="305">
        <f t="shared" si="12"/>
        <v>0</v>
      </c>
      <c r="Q45" s="305">
        <f t="shared" si="12"/>
        <v>0</v>
      </c>
      <c r="R45" s="305">
        <f t="shared" si="12"/>
        <v>1</v>
      </c>
      <c r="S45" s="305">
        <f t="shared" si="12"/>
        <v>0</v>
      </c>
      <c r="U45" s="305">
        <f t="shared" si="13"/>
        <v>0</v>
      </c>
      <c r="V45" s="305">
        <f t="shared" si="13"/>
        <v>0</v>
      </c>
      <c r="W45" s="305">
        <f t="shared" si="13"/>
        <v>0</v>
      </c>
      <c r="X45" s="305">
        <f t="shared" si="13"/>
        <v>0</v>
      </c>
    </row>
    <row r="46" spans="1:30" ht="36" x14ac:dyDescent="0.2">
      <c r="A46" s="626">
        <v>5</v>
      </c>
      <c r="B46" s="627"/>
      <c r="C46" s="299"/>
      <c r="D46" s="303" t="s">
        <v>763</v>
      </c>
      <c r="E46" s="286" t="s">
        <v>1286</v>
      </c>
      <c r="F46" s="286"/>
      <c r="G46" s="286"/>
      <c r="H46" s="282"/>
      <c r="I46" s="282"/>
      <c r="J46" s="282"/>
      <c r="K46" s="288"/>
      <c r="M46" s="305" t="str">
        <f t="shared" si="10"/>
        <v>niet ok</v>
      </c>
      <c r="N46" s="352">
        <v>5</v>
      </c>
      <c r="O46" s="305">
        <f t="shared" si="11"/>
        <v>1</v>
      </c>
      <c r="P46" s="305">
        <f t="shared" si="12"/>
        <v>0</v>
      </c>
      <c r="Q46" s="305">
        <f t="shared" si="12"/>
        <v>0</v>
      </c>
      <c r="R46" s="305">
        <f t="shared" si="12"/>
        <v>0</v>
      </c>
      <c r="S46" s="305">
        <f t="shared" si="12"/>
        <v>1</v>
      </c>
      <c r="U46" s="305">
        <f t="shared" si="13"/>
        <v>0</v>
      </c>
      <c r="V46" s="305">
        <f t="shared" si="13"/>
        <v>0</v>
      </c>
      <c r="W46" s="305">
        <f t="shared" si="13"/>
        <v>0</v>
      </c>
      <c r="X46" s="305">
        <f t="shared" si="13"/>
        <v>0</v>
      </c>
    </row>
    <row r="47" spans="1:30" ht="12.75" thickBot="1" x14ac:dyDescent="0.25">
      <c r="A47" s="617"/>
      <c r="B47" s="618"/>
      <c r="C47" s="300"/>
      <c r="D47" s="304" t="s">
        <v>763</v>
      </c>
      <c r="E47" s="302" t="s">
        <v>1287</v>
      </c>
      <c r="F47" s="302"/>
      <c r="G47" s="302"/>
      <c r="H47" s="289"/>
      <c r="I47" s="289"/>
      <c r="J47" s="289"/>
      <c r="K47" s="290"/>
      <c r="M47" s="305" t="str">
        <f t="shared" si="10"/>
        <v>niet ok</v>
      </c>
      <c r="N47" s="352">
        <v>5</v>
      </c>
      <c r="O47" s="305">
        <f t="shared" si="11"/>
        <v>1</v>
      </c>
      <c r="P47" s="305">
        <f t="shared" si="12"/>
        <v>0</v>
      </c>
      <c r="Q47" s="305">
        <f t="shared" si="12"/>
        <v>0</v>
      </c>
      <c r="R47" s="305">
        <f t="shared" si="12"/>
        <v>0</v>
      </c>
      <c r="S47" s="305">
        <f t="shared" si="12"/>
        <v>1</v>
      </c>
      <c r="U47" s="305">
        <f t="shared" si="13"/>
        <v>0</v>
      </c>
      <c r="V47" s="305">
        <f t="shared" si="13"/>
        <v>0</v>
      </c>
      <c r="W47" s="305">
        <f t="shared" si="13"/>
        <v>0</v>
      </c>
      <c r="X47" s="305">
        <f t="shared" si="13"/>
        <v>0</v>
      </c>
    </row>
    <row r="48" spans="1:30" ht="12.75" thickBot="1" x14ac:dyDescent="0.25">
      <c r="B48" s="305"/>
      <c r="C48" s="305"/>
      <c r="D48" s="305"/>
      <c r="E48" s="305"/>
      <c r="F48" s="354"/>
      <c r="G48" s="355"/>
      <c r="H48" s="305"/>
      <c r="I48" s="305"/>
      <c r="J48" s="305"/>
      <c r="K48" s="305"/>
      <c r="N48" s="353" t="str">
        <f>IF(COUNT(N37:N47)=SUM(P48:S48),"OK","niet OK")</f>
        <v>OK</v>
      </c>
      <c r="P48" s="352">
        <f>SUM(P37:P47)</f>
        <v>3</v>
      </c>
      <c r="Q48" s="352">
        <f>SUM(Q37:Q47)</f>
        <v>4</v>
      </c>
      <c r="R48" s="352">
        <f>SUM(R37:R47)</f>
        <v>2</v>
      </c>
      <c r="S48" s="352">
        <f>SUM(S37:S47)</f>
        <v>2</v>
      </c>
      <c r="U48" s="352">
        <f>SUM(U37:U47)</f>
        <v>0</v>
      </c>
      <c r="V48" s="352">
        <f>SUM(V37:V47)</f>
        <v>0</v>
      </c>
      <c r="W48" s="352">
        <f>SUM(W37:W47)</f>
        <v>0</v>
      </c>
      <c r="X48" s="352">
        <f>SUM(X37:X47)</f>
        <v>0</v>
      </c>
      <c r="Z48" s="287">
        <f>IF(P48=0,0,U48/P48)</f>
        <v>0</v>
      </c>
      <c r="AA48" s="287">
        <f t="shared" ref="AA48:AC48" si="15">IF(Q48=0,0,V48/Q48)</f>
        <v>0</v>
      </c>
      <c r="AB48" s="287">
        <f t="shared" si="15"/>
        <v>0</v>
      </c>
      <c r="AC48" s="287">
        <f t="shared" si="15"/>
        <v>0</v>
      </c>
      <c r="AD48" s="287">
        <f>1+SUM(Z48:AC48)</f>
        <v>1</v>
      </c>
    </row>
    <row r="49" spans="1:30" ht="18" x14ac:dyDescent="0.25">
      <c r="A49" s="620" t="s">
        <v>734</v>
      </c>
      <c r="B49" s="621"/>
      <c r="C49" s="621" t="s">
        <v>453</v>
      </c>
      <c r="D49" s="619" t="s">
        <v>349</v>
      </c>
      <c r="E49" s="619"/>
      <c r="F49" s="341"/>
      <c r="G49" s="342"/>
      <c r="H49" s="619" t="s">
        <v>646</v>
      </c>
      <c r="I49" s="619"/>
      <c r="J49" s="343">
        <f>AD63</f>
        <v>1</v>
      </c>
      <c r="K49" s="653" t="s">
        <v>1048</v>
      </c>
    </row>
    <row r="50" spans="1:30" ht="38.25" x14ac:dyDescent="0.2">
      <c r="A50" s="622"/>
      <c r="B50" s="623"/>
      <c r="C50" s="623"/>
      <c r="D50" s="295" t="s">
        <v>462</v>
      </c>
      <c r="E50" s="296" t="s">
        <v>647</v>
      </c>
      <c r="F50" s="295" t="s">
        <v>642</v>
      </c>
      <c r="G50" s="295" t="s">
        <v>102</v>
      </c>
      <c r="H50" s="295" t="s">
        <v>100</v>
      </c>
      <c r="I50" s="295" t="s">
        <v>101</v>
      </c>
      <c r="J50" s="295" t="s">
        <v>224</v>
      </c>
      <c r="K50" s="654"/>
    </row>
    <row r="51" spans="1:30" s="356" customFormat="1" x14ac:dyDescent="0.2">
      <c r="A51" s="637">
        <v>2</v>
      </c>
      <c r="B51" s="638"/>
      <c r="C51" s="306"/>
      <c r="D51" s="303" t="s">
        <v>762</v>
      </c>
      <c r="E51" s="286" t="s">
        <v>236</v>
      </c>
      <c r="F51" s="286"/>
      <c r="G51" s="286" t="s">
        <v>806</v>
      </c>
      <c r="H51" s="282"/>
      <c r="I51" s="282"/>
      <c r="J51" s="282"/>
      <c r="K51" s="288"/>
      <c r="M51" s="305" t="str">
        <f t="shared" ref="M51:M62" si="16">IF((COUNTIF((H51:J51),"x"))=1,"ok","niet ok")</f>
        <v>niet ok</v>
      </c>
      <c r="N51" s="357">
        <v>2</v>
      </c>
      <c r="O51" s="305">
        <f t="shared" ref="O51:O62" si="17">IF(J51="x",0,1)</f>
        <v>1</v>
      </c>
      <c r="P51" s="305">
        <f t="shared" ref="P51:S62" si="18">IF(AND($O51=1,$N51=P$23),1,0)</f>
        <v>1</v>
      </c>
      <c r="Q51" s="305">
        <f t="shared" si="18"/>
        <v>0</v>
      </c>
      <c r="R51" s="305">
        <f t="shared" si="18"/>
        <v>0</v>
      </c>
      <c r="S51" s="305">
        <f t="shared" si="18"/>
        <v>0</v>
      </c>
      <c r="T51" s="305"/>
      <c r="U51" s="305">
        <f t="shared" ref="U51:X62" si="19">IF(AND($N51=U$23,$H51="x"),1,0)</f>
        <v>0</v>
      </c>
      <c r="V51" s="305">
        <f t="shared" si="19"/>
        <v>0</v>
      </c>
      <c r="W51" s="305">
        <f t="shared" si="19"/>
        <v>0</v>
      </c>
      <c r="X51" s="305">
        <f t="shared" si="19"/>
        <v>0</v>
      </c>
    </row>
    <row r="52" spans="1:30" s="356" customFormat="1" x14ac:dyDescent="0.2">
      <c r="A52" s="637"/>
      <c r="B52" s="638"/>
      <c r="C52" s="306"/>
      <c r="D52" s="303" t="s">
        <v>763</v>
      </c>
      <c r="E52" s="286" t="s">
        <v>1194</v>
      </c>
      <c r="F52" s="286"/>
      <c r="G52" s="286" t="s">
        <v>237</v>
      </c>
      <c r="H52" s="282"/>
      <c r="I52" s="282"/>
      <c r="J52" s="282"/>
      <c r="K52" s="288"/>
      <c r="M52" s="305" t="str">
        <f t="shared" si="16"/>
        <v>niet ok</v>
      </c>
      <c r="N52" s="357">
        <v>2</v>
      </c>
      <c r="O52" s="305">
        <f t="shared" si="17"/>
        <v>1</v>
      </c>
      <c r="P52" s="305">
        <f t="shared" si="18"/>
        <v>1</v>
      </c>
      <c r="Q52" s="305">
        <f t="shared" si="18"/>
        <v>0</v>
      </c>
      <c r="R52" s="305">
        <f t="shared" si="18"/>
        <v>0</v>
      </c>
      <c r="S52" s="305">
        <f t="shared" si="18"/>
        <v>0</v>
      </c>
      <c r="T52" s="305"/>
      <c r="U52" s="305">
        <f t="shared" si="19"/>
        <v>0</v>
      </c>
      <c r="V52" s="305">
        <f t="shared" si="19"/>
        <v>0</v>
      </c>
      <c r="W52" s="305">
        <f t="shared" si="19"/>
        <v>0</v>
      </c>
      <c r="X52" s="305">
        <f t="shared" si="19"/>
        <v>0</v>
      </c>
    </row>
    <row r="53" spans="1:30" s="356" customFormat="1" ht="36" x14ac:dyDescent="0.2">
      <c r="A53" s="643">
        <v>3</v>
      </c>
      <c r="B53" s="644"/>
      <c r="C53" s="306"/>
      <c r="D53" s="303" t="s">
        <v>762</v>
      </c>
      <c r="E53" s="286" t="s">
        <v>807</v>
      </c>
      <c r="F53" s="286"/>
      <c r="G53" s="286"/>
      <c r="H53" s="282"/>
      <c r="I53" s="282"/>
      <c r="J53" s="282"/>
      <c r="K53" s="288"/>
      <c r="M53" s="305" t="str">
        <f t="shared" si="16"/>
        <v>niet ok</v>
      </c>
      <c r="N53" s="357">
        <v>3</v>
      </c>
      <c r="O53" s="305">
        <f t="shared" si="17"/>
        <v>1</v>
      </c>
      <c r="P53" s="305">
        <f t="shared" si="18"/>
        <v>0</v>
      </c>
      <c r="Q53" s="305">
        <f t="shared" si="18"/>
        <v>1</v>
      </c>
      <c r="R53" s="305">
        <f t="shared" si="18"/>
        <v>0</v>
      </c>
      <c r="S53" s="305">
        <f t="shared" si="18"/>
        <v>0</v>
      </c>
      <c r="T53" s="305"/>
      <c r="U53" s="305">
        <f t="shared" si="19"/>
        <v>0</v>
      </c>
      <c r="V53" s="305">
        <f t="shared" si="19"/>
        <v>0</v>
      </c>
      <c r="W53" s="305">
        <f t="shared" si="19"/>
        <v>0</v>
      </c>
      <c r="X53" s="305">
        <f t="shared" si="19"/>
        <v>0</v>
      </c>
    </row>
    <row r="54" spans="1:30" s="356" customFormat="1" x14ac:dyDescent="0.2">
      <c r="A54" s="643"/>
      <c r="B54" s="644"/>
      <c r="C54" s="306"/>
      <c r="D54" s="303" t="s">
        <v>763</v>
      </c>
      <c r="E54" s="286" t="s">
        <v>769</v>
      </c>
      <c r="F54" s="286"/>
      <c r="G54" s="286"/>
      <c r="H54" s="282"/>
      <c r="I54" s="282"/>
      <c r="J54" s="282"/>
      <c r="K54" s="288"/>
      <c r="M54" s="305" t="str">
        <f t="shared" si="16"/>
        <v>niet ok</v>
      </c>
      <c r="N54" s="358">
        <v>3</v>
      </c>
      <c r="O54" s="305">
        <f t="shared" si="17"/>
        <v>1</v>
      </c>
      <c r="P54" s="305">
        <f t="shared" si="18"/>
        <v>0</v>
      </c>
      <c r="Q54" s="305">
        <f t="shared" si="18"/>
        <v>1</v>
      </c>
      <c r="R54" s="305">
        <f t="shared" si="18"/>
        <v>0</v>
      </c>
      <c r="S54" s="305">
        <f t="shared" si="18"/>
        <v>0</v>
      </c>
      <c r="T54" s="305"/>
      <c r="U54" s="305">
        <f t="shared" si="19"/>
        <v>0</v>
      </c>
      <c r="V54" s="305">
        <f t="shared" si="19"/>
        <v>0</v>
      </c>
      <c r="W54" s="305">
        <f t="shared" si="19"/>
        <v>0</v>
      </c>
      <c r="X54" s="305">
        <f t="shared" si="19"/>
        <v>0</v>
      </c>
    </row>
    <row r="55" spans="1:30" s="356" customFormat="1" ht="36" x14ac:dyDescent="0.2">
      <c r="A55" s="643"/>
      <c r="B55" s="644"/>
      <c r="C55" s="306"/>
      <c r="D55" s="303"/>
      <c r="E55" s="286" t="s">
        <v>1411</v>
      </c>
      <c r="F55" s="286"/>
      <c r="G55" s="286"/>
      <c r="H55" s="282"/>
      <c r="I55" s="282"/>
      <c r="J55" s="282"/>
      <c r="K55" s="288"/>
      <c r="M55" s="305" t="str">
        <f t="shared" ref="M55" si="20">IF((COUNTIF((H55:J55),"x"))=1,"ok","niet ok")</f>
        <v>niet ok</v>
      </c>
      <c r="N55" s="358">
        <v>3</v>
      </c>
      <c r="O55" s="305">
        <f t="shared" ref="O55" si="21">IF(J55="x",0,1)</f>
        <v>1</v>
      </c>
      <c r="P55" s="305">
        <f t="shared" si="18"/>
        <v>0</v>
      </c>
      <c r="Q55" s="305">
        <f t="shared" si="18"/>
        <v>1</v>
      </c>
      <c r="R55" s="305">
        <f t="shared" si="18"/>
        <v>0</v>
      </c>
      <c r="S55" s="305">
        <f t="shared" si="18"/>
        <v>0</v>
      </c>
      <c r="T55" s="305"/>
      <c r="U55" s="305">
        <f t="shared" si="19"/>
        <v>0</v>
      </c>
      <c r="V55" s="305">
        <f t="shared" si="19"/>
        <v>0</v>
      </c>
      <c r="W55" s="305">
        <f t="shared" si="19"/>
        <v>0</v>
      </c>
      <c r="X55" s="305">
        <f t="shared" si="19"/>
        <v>0</v>
      </c>
    </row>
    <row r="56" spans="1:30" s="356" customFormat="1" ht="24" x14ac:dyDescent="0.2">
      <c r="A56" s="643"/>
      <c r="B56" s="644"/>
      <c r="C56" s="306"/>
      <c r="D56" s="303" t="s">
        <v>764</v>
      </c>
      <c r="E56" s="286" t="s">
        <v>238</v>
      </c>
      <c r="F56" s="286"/>
      <c r="G56" s="286" t="s">
        <v>239</v>
      </c>
      <c r="H56" s="282"/>
      <c r="I56" s="282"/>
      <c r="J56" s="282"/>
      <c r="K56" s="288"/>
      <c r="M56" s="305" t="str">
        <f t="shared" si="16"/>
        <v>niet ok</v>
      </c>
      <c r="N56" s="358">
        <v>3</v>
      </c>
      <c r="O56" s="305">
        <f t="shared" si="17"/>
        <v>1</v>
      </c>
      <c r="P56" s="305">
        <f t="shared" si="18"/>
        <v>0</v>
      </c>
      <c r="Q56" s="305">
        <f t="shared" si="18"/>
        <v>1</v>
      </c>
      <c r="R56" s="305">
        <f t="shared" si="18"/>
        <v>0</v>
      </c>
      <c r="S56" s="305">
        <f t="shared" si="18"/>
        <v>0</v>
      </c>
      <c r="T56" s="305"/>
      <c r="U56" s="305">
        <f t="shared" si="19"/>
        <v>0</v>
      </c>
      <c r="V56" s="305">
        <f t="shared" si="19"/>
        <v>0</v>
      </c>
      <c r="W56" s="305">
        <f t="shared" si="19"/>
        <v>0</v>
      </c>
      <c r="X56" s="305">
        <f t="shared" si="19"/>
        <v>0</v>
      </c>
    </row>
    <row r="57" spans="1:30" s="356" customFormat="1" ht="60" x14ac:dyDescent="0.2">
      <c r="A57" s="645">
        <v>4</v>
      </c>
      <c r="B57" s="646"/>
      <c r="C57" s="306"/>
      <c r="D57" s="303" t="s">
        <v>764</v>
      </c>
      <c r="E57" s="286" t="s">
        <v>1288</v>
      </c>
      <c r="F57" s="286"/>
      <c r="G57" s="286"/>
      <c r="H57" s="282"/>
      <c r="I57" s="282"/>
      <c r="J57" s="282"/>
      <c r="K57" s="288"/>
      <c r="M57" s="305" t="str">
        <f t="shared" si="16"/>
        <v>niet ok</v>
      </c>
      <c r="N57" s="358">
        <v>4</v>
      </c>
      <c r="O57" s="305">
        <f t="shared" si="17"/>
        <v>1</v>
      </c>
      <c r="P57" s="305">
        <f t="shared" si="18"/>
        <v>0</v>
      </c>
      <c r="Q57" s="305">
        <f t="shared" si="18"/>
        <v>0</v>
      </c>
      <c r="R57" s="305">
        <f t="shared" si="18"/>
        <v>1</v>
      </c>
      <c r="S57" s="305">
        <f t="shared" si="18"/>
        <v>0</v>
      </c>
      <c r="T57" s="305"/>
      <c r="U57" s="305">
        <f t="shared" si="19"/>
        <v>0</v>
      </c>
      <c r="V57" s="305">
        <f t="shared" si="19"/>
        <v>0</v>
      </c>
      <c r="W57" s="305">
        <f t="shared" si="19"/>
        <v>0</v>
      </c>
      <c r="X57" s="305">
        <f t="shared" si="19"/>
        <v>0</v>
      </c>
    </row>
    <row r="58" spans="1:30" s="356" customFormat="1" ht="48" x14ac:dyDescent="0.2">
      <c r="A58" s="645"/>
      <c r="B58" s="646"/>
      <c r="C58" s="306"/>
      <c r="D58" s="303" t="s">
        <v>763</v>
      </c>
      <c r="E58" s="286" t="s">
        <v>1158</v>
      </c>
      <c r="F58" s="286"/>
      <c r="G58" s="286"/>
      <c r="H58" s="282"/>
      <c r="I58" s="282"/>
      <c r="J58" s="282"/>
      <c r="K58" s="288"/>
      <c r="M58" s="305" t="str">
        <f t="shared" si="16"/>
        <v>niet ok</v>
      </c>
      <c r="N58" s="358">
        <v>4</v>
      </c>
      <c r="O58" s="305">
        <f t="shared" si="17"/>
        <v>1</v>
      </c>
      <c r="P58" s="305">
        <f t="shared" si="18"/>
        <v>0</v>
      </c>
      <c r="Q58" s="305">
        <f t="shared" si="18"/>
        <v>0</v>
      </c>
      <c r="R58" s="305">
        <f t="shared" si="18"/>
        <v>1</v>
      </c>
      <c r="S58" s="305">
        <f t="shared" si="18"/>
        <v>0</v>
      </c>
      <c r="T58" s="305"/>
      <c r="U58" s="305">
        <f t="shared" si="19"/>
        <v>0</v>
      </c>
      <c r="V58" s="305">
        <f t="shared" si="19"/>
        <v>0</v>
      </c>
      <c r="W58" s="305">
        <f t="shared" si="19"/>
        <v>0</v>
      </c>
      <c r="X58" s="305">
        <f t="shared" si="19"/>
        <v>0</v>
      </c>
    </row>
    <row r="59" spans="1:30" s="356" customFormat="1" ht="60" x14ac:dyDescent="0.2">
      <c r="A59" s="645"/>
      <c r="B59" s="646"/>
      <c r="C59" s="306"/>
      <c r="D59" s="303" t="s">
        <v>764</v>
      </c>
      <c r="E59" s="286" t="s">
        <v>1413</v>
      </c>
      <c r="F59" s="286"/>
      <c r="G59" s="286" t="s">
        <v>239</v>
      </c>
      <c r="H59" s="282"/>
      <c r="I59" s="282"/>
      <c r="J59" s="282"/>
      <c r="K59" s="288"/>
      <c r="M59" s="305" t="str">
        <f t="shared" si="16"/>
        <v>niet ok</v>
      </c>
      <c r="N59" s="358">
        <v>4</v>
      </c>
      <c r="O59" s="305">
        <f t="shared" si="17"/>
        <v>1</v>
      </c>
      <c r="P59" s="305">
        <f t="shared" si="18"/>
        <v>0</v>
      </c>
      <c r="Q59" s="305">
        <f t="shared" si="18"/>
        <v>0</v>
      </c>
      <c r="R59" s="305">
        <f t="shared" si="18"/>
        <v>1</v>
      </c>
      <c r="S59" s="305">
        <f t="shared" si="18"/>
        <v>0</v>
      </c>
      <c r="T59" s="305"/>
      <c r="U59" s="305">
        <f t="shared" si="19"/>
        <v>0</v>
      </c>
      <c r="V59" s="305">
        <f t="shared" si="19"/>
        <v>0</v>
      </c>
      <c r="W59" s="305">
        <f t="shared" si="19"/>
        <v>0</v>
      </c>
      <c r="X59" s="305">
        <f t="shared" si="19"/>
        <v>0</v>
      </c>
    </row>
    <row r="60" spans="1:30" s="356" customFormat="1" ht="48" x14ac:dyDescent="0.2">
      <c r="A60" s="645"/>
      <c r="B60" s="646"/>
      <c r="C60" s="306"/>
      <c r="D60" s="303" t="s">
        <v>764</v>
      </c>
      <c r="E60" s="286" t="s">
        <v>1412</v>
      </c>
      <c r="F60" s="286"/>
      <c r="G60" s="286"/>
      <c r="H60" s="282"/>
      <c r="I60" s="282"/>
      <c r="J60" s="282"/>
      <c r="K60" s="288"/>
      <c r="M60" s="305" t="str">
        <f t="shared" si="16"/>
        <v>niet ok</v>
      </c>
      <c r="N60" s="358">
        <v>4</v>
      </c>
      <c r="O60" s="305">
        <f t="shared" si="17"/>
        <v>1</v>
      </c>
      <c r="P60" s="305">
        <f t="shared" si="18"/>
        <v>0</v>
      </c>
      <c r="Q60" s="305">
        <f t="shared" si="18"/>
        <v>0</v>
      </c>
      <c r="R60" s="305">
        <f t="shared" si="18"/>
        <v>1</v>
      </c>
      <c r="S60" s="305">
        <f t="shared" si="18"/>
        <v>0</v>
      </c>
      <c r="T60" s="305"/>
      <c r="U60" s="305">
        <f t="shared" si="19"/>
        <v>0</v>
      </c>
      <c r="V60" s="305">
        <f t="shared" si="19"/>
        <v>0</v>
      </c>
      <c r="W60" s="305">
        <f t="shared" si="19"/>
        <v>0</v>
      </c>
      <c r="X60" s="305">
        <f t="shared" si="19"/>
        <v>0</v>
      </c>
    </row>
    <row r="61" spans="1:30" s="356" customFormat="1" x14ac:dyDescent="0.2">
      <c r="A61" s="647">
        <v>5</v>
      </c>
      <c r="B61" s="648"/>
      <c r="C61" s="307"/>
      <c r="D61" s="308" t="s">
        <v>763</v>
      </c>
      <c r="E61" s="286" t="s">
        <v>775</v>
      </c>
      <c r="F61" s="286"/>
      <c r="G61" s="286"/>
      <c r="H61" s="282"/>
      <c r="I61" s="282"/>
      <c r="J61" s="282"/>
      <c r="K61" s="288"/>
      <c r="M61" s="305" t="str">
        <f t="shared" si="16"/>
        <v>niet ok</v>
      </c>
      <c r="N61" s="358">
        <v>5</v>
      </c>
      <c r="O61" s="305">
        <f t="shared" si="17"/>
        <v>1</v>
      </c>
      <c r="P61" s="305">
        <f t="shared" si="18"/>
        <v>0</v>
      </c>
      <c r="Q61" s="305">
        <f t="shared" si="18"/>
        <v>0</v>
      </c>
      <c r="R61" s="305">
        <f t="shared" si="18"/>
        <v>0</v>
      </c>
      <c r="S61" s="305">
        <f t="shared" si="18"/>
        <v>1</v>
      </c>
      <c r="T61" s="305"/>
      <c r="U61" s="305">
        <f t="shared" si="19"/>
        <v>0</v>
      </c>
      <c r="V61" s="305">
        <f t="shared" si="19"/>
        <v>0</v>
      </c>
      <c r="W61" s="305">
        <f t="shared" si="19"/>
        <v>0</v>
      </c>
      <c r="X61" s="305">
        <f t="shared" si="19"/>
        <v>0</v>
      </c>
    </row>
    <row r="62" spans="1:30" s="356" customFormat="1" ht="60.75" thickBot="1" x14ac:dyDescent="0.25">
      <c r="A62" s="649"/>
      <c r="B62" s="650"/>
      <c r="C62" s="309"/>
      <c r="D62" s="310" t="s">
        <v>764</v>
      </c>
      <c r="E62" s="302" t="s">
        <v>1289</v>
      </c>
      <c r="F62" s="302"/>
      <c r="G62" s="302"/>
      <c r="H62" s="289"/>
      <c r="I62" s="289"/>
      <c r="J62" s="289"/>
      <c r="K62" s="290"/>
      <c r="M62" s="305" t="str">
        <f t="shared" si="16"/>
        <v>niet ok</v>
      </c>
      <c r="N62" s="358">
        <v>5</v>
      </c>
      <c r="O62" s="305">
        <f t="shared" si="17"/>
        <v>1</v>
      </c>
      <c r="P62" s="305">
        <f t="shared" si="18"/>
        <v>0</v>
      </c>
      <c r="Q62" s="305">
        <f t="shared" si="18"/>
        <v>0</v>
      </c>
      <c r="R62" s="305">
        <f t="shared" si="18"/>
        <v>0</v>
      </c>
      <c r="S62" s="305">
        <f t="shared" si="18"/>
        <v>1</v>
      </c>
      <c r="T62" s="305"/>
      <c r="U62" s="305">
        <f t="shared" si="19"/>
        <v>0</v>
      </c>
      <c r="V62" s="305">
        <f t="shared" si="19"/>
        <v>0</v>
      </c>
      <c r="W62" s="305">
        <f t="shared" si="19"/>
        <v>0</v>
      </c>
      <c r="X62" s="305">
        <f t="shared" si="19"/>
        <v>0</v>
      </c>
    </row>
    <row r="63" spans="1:30" ht="12.75" thickBot="1" x14ac:dyDescent="0.25">
      <c r="D63" s="311"/>
      <c r="E63" s="312"/>
      <c r="F63" s="312"/>
      <c r="G63" s="359"/>
      <c r="N63" s="353" t="str">
        <f>IF(COUNT(N51:N62)=SUM(P63:S63),"OK","niet OK")</f>
        <v>OK</v>
      </c>
      <c r="P63" s="352">
        <f>SUM(P51:P62)</f>
        <v>2</v>
      </c>
      <c r="Q63" s="352">
        <f t="shared" ref="Q63:S63" si="22">SUM(Q51:Q62)</f>
        <v>4</v>
      </c>
      <c r="R63" s="352">
        <f t="shared" si="22"/>
        <v>4</v>
      </c>
      <c r="S63" s="352">
        <f t="shared" si="22"/>
        <v>2</v>
      </c>
      <c r="U63" s="352">
        <f t="shared" ref="U63:X63" si="23">SUM(U51:U62)</f>
        <v>0</v>
      </c>
      <c r="V63" s="352">
        <f t="shared" si="23"/>
        <v>0</v>
      </c>
      <c r="W63" s="352">
        <f t="shared" si="23"/>
        <v>0</v>
      </c>
      <c r="X63" s="352">
        <f t="shared" si="23"/>
        <v>0</v>
      </c>
      <c r="Z63" s="287">
        <f>IF(P63=0,0,U63/P63)</f>
        <v>0</v>
      </c>
      <c r="AA63" s="287">
        <f>IF(Q63=0,0,V63/Q63)</f>
        <v>0</v>
      </c>
      <c r="AB63" s="287">
        <f t="shared" ref="AB63" si="24">IF(R63=0,0,W63/R63)</f>
        <v>0</v>
      </c>
      <c r="AC63" s="287">
        <f t="shared" ref="AC63" si="25">IF(S63=0,0,X63/S63)</f>
        <v>0</v>
      </c>
      <c r="AD63" s="287">
        <f>1+SUM(Z63:AC63)</f>
        <v>1</v>
      </c>
    </row>
    <row r="64" spans="1:30" ht="18" x14ac:dyDescent="0.25">
      <c r="A64" s="620" t="s">
        <v>734</v>
      </c>
      <c r="B64" s="621"/>
      <c r="C64" s="621" t="s">
        <v>453</v>
      </c>
      <c r="D64" s="619" t="s">
        <v>962</v>
      </c>
      <c r="E64" s="619"/>
      <c r="F64" s="341"/>
      <c r="G64" s="342"/>
      <c r="H64" s="619" t="s">
        <v>646</v>
      </c>
      <c r="I64" s="619"/>
      <c r="J64" s="343">
        <f>AD78</f>
        <v>1</v>
      </c>
      <c r="K64" s="653" t="s">
        <v>1048</v>
      </c>
    </row>
    <row r="65" spans="1:30" ht="38.25" x14ac:dyDescent="0.2">
      <c r="A65" s="622"/>
      <c r="B65" s="623"/>
      <c r="C65" s="623"/>
      <c r="D65" s="295" t="s">
        <v>462</v>
      </c>
      <c r="E65" s="296" t="s">
        <v>647</v>
      </c>
      <c r="F65" s="295" t="s">
        <v>642</v>
      </c>
      <c r="G65" s="295" t="s">
        <v>102</v>
      </c>
      <c r="H65" s="295" t="s">
        <v>100</v>
      </c>
      <c r="I65" s="295" t="s">
        <v>101</v>
      </c>
      <c r="J65" s="295" t="s">
        <v>224</v>
      </c>
      <c r="K65" s="654"/>
    </row>
    <row r="66" spans="1:30" ht="36" x14ac:dyDescent="0.2">
      <c r="A66" s="637">
        <v>2</v>
      </c>
      <c r="B66" s="638"/>
      <c r="C66" s="306"/>
      <c r="D66" s="303" t="s">
        <v>762</v>
      </c>
      <c r="E66" s="286" t="s">
        <v>1414</v>
      </c>
      <c r="F66" s="286"/>
      <c r="G66" s="286"/>
      <c r="H66" s="282"/>
      <c r="I66" s="282"/>
      <c r="J66" s="282"/>
      <c r="K66" s="288"/>
      <c r="L66" s="360"/>
      <c r="M66" s="305" t="str">
        <f t="shared" ref="M66:M77" si="26">IF((COUNTIF((H66:J66),"x"))=1,"ok","niet ok")</f>
        <v>niet ok</v>
      </c>
      <c r="N66" s="361">
        <v>2</v>
      </c>
      <c r="O66" s="305">
        <f t="shared" ref="O66:O77" si="27">IF(J66="x",0,1)</f>
        <v>1</v>
      </c>
      <c r="P66" s="305">
        <f t="shared" ref="P66:S77" si="28">IF(AND($O66=1,$N66=P$23),1,0)</f>
        <v>1</v>
      </c>
      <c r="Q66" s="305">
        <f t="shared" si="28"/>
        <v>0</v>
      </c>
      <c r="R66" s="305">
        <f t="shared" si="28"/>
        <v>0</v>
      </c>
      <c r="S66" s="305">
        <f t="shared" si="28"/>
        <v>0</v>
      </c>
      <c r="U66" s="305">
        <f t="shared" ref="U66:X77" si="29">IF(AND($N66=U$23,$H66="x"),1,0)</f>
        <v>0</v>
      </c>
      <c r="V66" s="305">
        <f t="shared" si="29"/>
        <v>0</v>
      </c>
      <c r="W66" s="305">
        <f t="shared" si="29"/>
        <v>0</v>
      </c>
      <c r="X66" s="305">
        <f t="shared" si="29"/>
        <v>0</v>
      </c>
    </row>
    <row r="67" spans="1:30" x14ac:dyDescent="0.2">
      <c r="A67" s="637"/>
      <c r="B67" s="638"/>
      <c r="C67" s="306"/>
      <c r="D67" s="303" t="s">
        <v>764</v>
      </c>
      <c r="E67" s="286" t="s">
        <v>965</v>
      </c>
      <c r="F67" s="286"/>
      <c r="G67" s="286"/>
      <c r="H67" s="282"/>
      <c r="I67" s="282"/>
      <c r="J67" s="282"/>
      <c r="K67" s="288"/>
      <c r="L67" s="360"/>
      <c r="M67" s="305" t="str">
        <f t="shared" si="26"/>
        <v>niet ok</v>
      </c>
      <c r="N67" s="361">
        <v>2</v>
      </c>
      <c r="O67" s="305">
        <f t="shared" si="27"/>
        <v>1</v>
      </c>
      <c r="P67" s="305">
        <f t="shared" si="28"/>
        <v>1</v>
      </c>
      <c r="Q67" s="305">
        <f t="shared" si="28"/>
        <v>0</v>
      </c>
      <c r="R67" s="305">
        <f t="shared" si="28"/>
        <v>0</v>
      </c>
      <c r="S67" s="305">
        <f t="shared" si="28"/>
        <v>0</v>
      </c>
      <c r="U67" s="305">
        <f t="shared" si="29"/>
        <v>0</v>
      </c>
      <c r="V67" s="305">
        <f t="shared" si="29"/>
        <v>0</v>
      </c>
      <c r="W67" s="305">
        <f t="shared" si="29"/>
        <v>0</v>
      </c>
      <c r="X67" s="305">
        <f t="shared" si="29"/>
        <v>0</v>
      </c>
    </row>
    <row r="68" spans="1:30" ht="24" x14ac:dyDescent="0.2">
      <c r="A68" s="643">
        <v>3</v>
      </c>
      <c r="B68" s="644"/>
      <c r="C68" s="306"/>
      <c r="D68" s="303" t="s">
        <v>762</v>
      </c>
      <c r="E68" s="286" t="s">
        <v>1012</v>
      </c>
      <c r="F68" s="286"/>
      <c r="G68" s="286"/>
      <c r="H68" s="282"/>
      <c r="I68" s="282"/>
      <c r="J68" s="282"/>
      <c r="K68" s="288"/>
      <c r="L68" s="360"/>
      <c r="M68" s="305" t="str">
        <f t="shared" si="26"/>
        <v>niet ok</v>
      </c>
      <c r="N68" s="362">
        <v>3</v>
      </c>
      <c r="O68" s="305">
        <f t="shared" si="27"/>
        <v>1</v>
      </c>
      <c r="P68" s="305">
        <f t="shared" si="28"/>
        <v>0</v>
      </c>
      <c r="Q68" s="305">
        <f t="shared" si="28"/>
        <v>1</v>
      </c>
      <c r="R68" s="305">
        <f t="shared" si="28"/>
        <v>0</v>
      </c>
      <c r="S68" s="305">
        <f t="shared" si="28"/>
        <v>0</v>
      </c>
      <c r="U68" s="305">
        <f t="shared" si="29"/>
        <v>0</v>
      </c>
      <c r="V68" s="305">
        <f t="shared" si="29"/>
        <v>0</v>
      </c>
      <c r="W68" s="305">
        <f t="shared" si="29"/>
        <v>0</v>
      </c>
      <c r="X68" s="305">
        <f t="shared" si="29"/>
        <v>0</v>
      </c>
    </row>
    <row r="69" spans="1:30" ht="36" x14ac:dyDescent="0.2">
      <c r="A69" s="643"/>
      <c r="B69" s="644"/>
      <c r="C69" s="306"/>
      <c r="D69" s="303" t="s">
        <v>763</v>
      </c>
      <c r="E69" s="286" t="s">
        <v>1290</v>
      </c>
      <c r="F69" s="286"/>
      <c r="G69" s="286"/>
      <c r="H69" s="282"/>
      <c r="I69" s="282"/>
      <c r="J69" s="282"/>
      <c r="K69" s="288"/>
      <c r="L69" s="360"/>
      <c r="M69" s="305" t="str">
        <f t="shared" si="26"/>
        <v>niet ok</v>
      </c>
      <c r="N69" s="361">
        <v>3</v>
      </c>
      <c r="O69" s="305">
        <f t="shared" si="27"/>
        <v>1</v>
      </c>
      <c r="P69" s="305">
        <f t="shared" si="28"/>
        <v>0</v>
      </c>
      <c r="Q69" s="305">
        <f t="shared" si="28"/>
        <v>1</v>
      </c>
      <c r="R69" s="305">
        <f t="shared" si="28"/>
        <v>0</v>
      </c>
      <c r="S69" s="305">
        <f t="shared" si="28"/>
        <v>0</v>
      </c>
      <c r="U69" s="305">
        <f t="shared" si="29"/>
        <v>0</v>
      </c>
      <c r="V69" s="305">
        <f t="shared" si="29"/>
        <v>0</v>
      </c>
      <c r="W69" s="305">
        <f t="shared" si="29"/>
        <v>0</v>
      </c>
      <c r="X69" s="305">
        <f t="shared" si="29"/>
        <v>0</v>
      </c>
    </row>
    <row r="70" spans="1:30" ht="96" x14ac:dyDescent="0.2">
      <c r="A70" s="643"/>
      <c r="B70" s="644"/>
      <c r="C70" s="306"/>
      <c r="D70" s="303" t="s">
        <v>763</v>
      </c>
      <c r="E70" s="286" t="s">
        <v>1291</v>
      </c>
      <c r="F70" s="286"/>
      <c r="G70" s="286"/>
      <c r="H70" s="282"/>
      <c r="I70" s="282"/>
      <c r="J70" s="282"/>
      <c r="K70" s="288"/>
      <c r="L70" s="360"/>
      <c r="M70" s="305" t="str">
        <f t="shared" si="26"/>
        <v>niet ok</v>
      </c>
      <c r="N70" s="361">
        <v>3</v>
      </c>
      <c r="O70" s="305">
        <f t="shared" si="27"/>
        <v>1</v>
      </c>
      <c r="P70" s="305">
        <f t="shared" si="28"/>
        <v>0</v>
      </c>
      <c r="Q70" s="305">
        <f t="shared" si="28"/>
        <v>1</v>
      </c>
      <c r="R70" s="305">
        <f t="shared" si="28"/>
        <v>0</v>
      </c>
      <c r="S70" s="305">
        <f t="shared" si="28"/>
        <v>0</v>
      </c>
      <c r="U70" s="305">
        <f t="shared" si="29"/>
        <v>0</v>
      </c>
      <c r="V70" s="305">
        <f t="shared" si="29"/>
        <v>0</v>
      </c>
      <c r="W70" s="305">
        <f t="shared" si="29"/>
        <v>0</v>
      </c>
      <c r="X70" s="305">
        <f t="shared" si="29"/>
        <v>0</v>
      </c>
    </row>
    <row r="71" spans="1:30" ht="48" x14ac:dyDescent="0.2">
      <c r="A71" s="643"/>
      <c r="B71" s="644"/>
      <c r="C71" s="306"/>
      <c r="D71" s="303" t="s">
        <v>764</v>
      </c>
      <c r="E71" s="286" t="s">
        <v>963</v>
      </c>
      <c r="F71" s="286"/>
      <c r="G71" s="286"/>
      <c r="H71" s="282"/>
      <c r="I71" s="282"/>
      <c r="J71" s="282"/>
      <c r="K71" s="288"/>
      <c r="L71" s="360"/>
      <c r="M71" s="305" t="str">
        <f t="shared" si="26"/>
        <v>niet ok</v>
      </c>
      <c r="N71" s="361">
        <v>3</v>
      </c>
      <c r="O71" s="305">
        <f t="shared" si="27"/>
        <v>1</v>
      </c>
      <c r="P71" s="305">
        <f t="shared" si="28"/>
        <v>0</v>
      </c>
      <c r="Q71" s="305">
        <f t="shared" si="28"/>
        <v>1</v>
      </c>
      <c r="R71" s="305">
        <f t="shared" si="28"/>
        <v>0</v>
      </c>
      <c r="S71" s="305">
        <f t="shared" si="28"/>
        <v>0</v>
      </c>
      <c r="U71" s="305">
        <f t="shared" si="29"/>
        <v>0</v>
      </c>
      <c r="V71" s="305">
        <f t="shared" si="29"/>
        <v>0</v>
      </c>
      <c r="W71" s="305">
        <f t="shared" si="29"/>
        <v>0</v>
      </c>
      <c r="X71" s="305">
        <f t="shared" si="29"/>
        <v>0</v>
      </c>
    </row>
    <row r="72" spans="1:30" ht="72" x14ac:dyDescent="0.2">
      <c r="A72" s="643"/>
      <c r="B72" s="644"/>
      <c r="C72" s="306"/>
      <c r="D72" s="313" t="s">
        <v>764</v>
      </c>
      <c r="E72" s="286" t="s">
        <v>1292</v>
      </c>
      <c r="F72" s="286"/>
      <c r="G72" s="286"/>
      <c r="H72" s="282"/>
      <c r="I72" s="282"/>
      <c r="J72" s="282"/>
      <c r="K72" s="288"/>
      <c r="L72" s="360"/>
      <c r="M72" s="305" t="str">
        <f t="shared" si="26"/>
        <v>niet ok</v>
      </c>
      <c r="N72" s="362">
        <v>3</v>
      </c>
      <c r="O72" s="305">
        <f t="shared" si="27"/>
        <v>1</v>
      </c>
      <c r="P72" s="305">
        <f t="shared" si="28"/>
        <v>0</v>
      </c>
      <c r="Q72" s="305">
        <f t="shared" si="28"/>
        <v>1</v>
      </c>
      <c r="R72" s="305">
        <f t="shared" si="28"/>
        <v>0</v>
      </c>
      <c r="S72" s="305">
        <f t="shared" si="28"/>
        <v>0</v>
      </c>
      <c r="U72" s="305">
        <f t="shared" si="29"/>
        <v>0</v>
      </c>
      <c r="V72" s="305">
        <f t="shared" si="29"/>
        <v>0</v>
      </c>
      <c r="W72" s="305">
        <f t="shared" si="29"/>
        <v>0</v>
      </c>
      <c r="X72" s="305">
        <f t="shared" si="29"/>
        <v>0</v>
      </c>
    </row>
    <row r="73" spans="1:30" x14ac:dyDescent="0.2">
      <c r="A73" s="645">
        <v>4</v>
      </c>
      <c r="B73" s="646"/>
      <c r="C73" s="306"/>
      <c r="D73" s="313" t="s">
        <v>763</v>
      </c>
      <c r="E73" s="286" t="s">
        <v>967</v>
      </c>
      <c r="F73" s="286"/>
      <c r="G73" s="286"/>
      <c r="H73" s="282"/>
      <c r="I73" s="282"/>
      <c r="J73" s="282"/>
      <c r="K73" s="288"/>
      <c r="L73" s="360"/>
      <c r="M73" s="305" t="str">
        <f t="shared" si="26"/>
        <v>niet ok</v>
      </c>
      <c r="N73" s="361">
        <v>4</v>
      </c>
      <c r="O73" s="305">
        <f t="shared" si="27"/>
        <v>1</v>
      </c>
      <c r="P73" s="305">
        <f t="shared" si="28"/>
        <v>0</v>
      </c>
      <c r="Q73" s="305">
        <f t="shared" si="28"/>
        <v>0</v>
      </c>
      <c r="R73" s="305">
        <f t="shared" si="28"/>
        <v>1</v>
      </c>
      <c r="S73" s="305">
        <f t="shared" si="28"/>
        <v>0</v>
      </c>
      <c r="U73" s="305">
        <f t="shared" si="29"/>
        <v>0</v>
      </c>
      <c r="V73" s="305">
        <f t="shared" si="29"/>
        <v>0</v>
      </c>
      <c r="W73" s="305">
        <f t="shared" si="29"/>
        <v>0</v>
      </c>
      <c r="X73" s="305">
        <f t="shared" si="29"/>
        <v>0</v>
      </c>
    </row>
    <row r="74" spans="1:30" ht="48" x14ac:dyDescent="0.2">
      <c r="A74" s="645"/>
      <c r="B74" s="646"/>
      <c r="C74" s="306"/>
      <c r="D74" s="313"/>
      <c r="E74" s="286" t="s">
        <v>1293</v>
      </c>
      <c r="F74" s="286"/>
      <c r="G74" s="286"/>
      <c r="H74" s="282"/>
      <c r="I74" s="282"/>
      <c r="J74" s="282"/>
      <c r="K74" s="288"/>
      <c r="L74" s="360"/>
      <c r="M74" s="305" t="str">
        <f t="shared" ref="M74" si="30">IF((COUNTIF((H74:J74),"x"))=1,"ok","niet ok")</f>
        <v>niet ok</v>
      </c>
      <c r="N74" s="361">
        <v>4</v>
      </c>
      <c r="O74" s="305">
        <f t="shared" ref="O74" si="31">IF(J74="x",0,1)</f>
        <v>1</v>
      </c>
      <c r="P74" s="305">
        <f t="shared" si="28"/>
        <v>0</v>
      </c>
      <c r="Q74" s="305">
        <f t="shared" si="28"/>
        <v>0</v>
      </c>
      <c r="R74" s="305">
        <f t="shared" si="28"/>
        <v>1</v>
      </c>
      <c r="S74" s="305">
        <f t="shared" si="28"/>
        <v>0</v>
      </c>
      <c r="U74" s="305">
        <f t="shared" si="29"/>
        <v>0</v>
      </c>
      <c r="V74" s="305">
        <f t="shared" si="29"/>
        <v>0</v>
      </c>
      <c r="W74" s="305">
        <f t="shared" si="29"/>
        <v>0</v>
      </c>
      <c r="X74" s="305">
        <f t="shared" si="29"/>
        <v>0</v>
      </c>
    </row>
    <row r="75" spans="1:30" ht="48" x14ac:dyDescent="0.2">
      <c r="A75" s="645"/>
      <c r="B75" s="646"/>
      <c r="C75" s="306"/>
      <c r="D75" s="303" t="s">
        <v>764</v>
      </c>
      <c r="E75" s="286" t="s">
        <v>964</v>
      </c>
      <c r="F75" s="286"/>
      <c r="G75" s="286"/>
      <c r="H75" s="282"/>
      <c r="I75" s="282"/>
      <c r="J75" s="282"/>
      <c r="K75" s="288"/>
      <c r="L75" s="360"/>
      <c r="M75" s="305" t="str">
        <f t="shared" si="26"/>
        <v>niet ok</v>
      </c>
      <c r="N75" s="361">
        <v>4</v>
      </c>
      <c r="O75" s="305">
        <f t="shared" si="27"/>
        <v>1</v>
      </c>
      <c r="P75" s="305">
        <f t="shared" si="28"/>
        <v>0</v>
      </c>
      <c r="Q75" s="305">
        <f t="shared" si="28"/>
        <v>0</v>
      </c>
      <c r="R75" s="305">
        <f t="shared" si="28"/>
        <v>1</v>
      </c>
      <c r="S75" s="305">
        <f t="shared" si="28"/>
        <v>0</v>
      </c>
      <c r="U75" s="305">
        <f t="shared" si="29"/>
        <v>0</v>
      </c>
      <c r="V75" s="305">
        <f t="shared" si="29"/>
        <v>0</v>
      </c>
      <c r="W75" s="305">
        <f t="shared" si="29"/>
        <v>0</v>
      </c>
      <c r="X75" s="305">
        <f t="shared" si="29"/>
        <v>0</v>
      </c>
    </row>
    <row r="76" spans="1:30" ht="24" x14ac:dyDescent="0.2">
      <c r="A76" s="647">
        <v>5</v>
      </c>
      <c r="B76" s="648"/>
      <c r="C76" s="307"/>
      <c r="D76" s="313" t="s">
        <v>763</v>
      </c>
      <c r="E76" s="286" t="s">
        <v>966</v>
      </c>
      <c r="F76" s="286"/>
      <c r="G76" s="286"/>
      <c r="H76" s="282"/>
      <c r="I76" s="282"/>
      <c r="J76" s="282"/>
      <c r="K76" s="288"/>
      <c r="L76" s="360"/>
      <c r="M76" s="305" t="str">
        <f t="shared" si="26"/>
        <v>niet ok</v>
      </c>
      <c r="N76" s="361">
        <v>5</v>
      </c>
      <c r="O76" s="305">
        <f t="shared" si="27"/>
        <v>1</v>
      </c>
      <c r="P76" s="305">
        <f t="shared" si="28"/>
        <v>0</v>
      </c>
      <c r="Q76" s="305">
        <f t="shared" si="28"/>
        <v>0</v>
      </c>
      <c r="R76" s="305">
        <f t="shared" si="28"/>
        <v>0</v>
      </c>
      <c r="S76" s="305">
        <f t="shared" si="28"/>
        <v>1</v>
      </c>
      <c r="U76" s="305">
        <f t="shared" si="29"/>
        <v>0</v>
      </c>
      <c r="V76" s="305">
        <f t="shared" si="29"/>
        <v>0</v>
      </c>
      <c r="W76" s="305">
        <f t="shared" si="29"/>
        <v>0</v>
      </c>
      <c r="X76" s="305">
        <f t="shared" si="29"/>
        <v>0</v>
      </c>
    </row>
    <row r="77" spans="1:30" ht="132.75" thickBot="1" x14ac:dyDescent="0.25">
      <c r="A77" s="649"/>
      <c r="B77" s="650"/>
      <c r="C77" s="309"/>
      <c r="D77" s="310" t="s">
        <v>764</v>
      </c>
      <c r="E77" s="302" t="s">
        <v>1294</v>
      </c>
      <c r="F77" s="302"/>
      <c r="G77" s="302"/>
      <c r="H77" s="289"/>
      <c r="I77" s="289"/>
      <c r="J77" s="289"/>
      <c r="K77" s="290"/>
      <c r="L77" s="360"/>
      <c r="M77" s="305" t="str">
        <f t="shared" si="26"/>
        <v>niet ok</v>
      </c>
      <c r="N77" s="361">
        <v>5</v>
      </c>
      <c r="O77" s="305">
        <f t="shared" si="27"/>
        <v>1</v>
      </c>
      <c r="P77" s="305">
        <f t="shared" si="28"/>
        <v>0</v>
      </c>
      <c r="Q77" s="305">
        <f t="shared" si="28"/>
        <v>0</v>
      </c>
      <c r="R77" s="305">
        <f t="shared" si="28"/>
        <v>0</v>
      </c>
      <c r="S77" s="305">
        <f t="shared" si="28"/>
        <v>1</v>
      </c>
      <c r="U77" s="305">
        <f t="shared" si="29"/>
        <v>0</v>
      </c>
      <c r="V77" s="305">
        <f t="shared" si="29"/>
        <v>0</v>
      </c>
      <c r="W77" s="305">
        <f t="shared" si="29"/>
        <v>0</v>
      </c>
      <c r="X77" s="305">
        <f t="shared" si="29"/>
        <v>0</v>
      </c>
    </row>
    <row r="78" spans="1:30" ht="12.75" thickBot="1" x14ac:dyDescent="0.25">
      <c r="L78" s="360"/>
      <c r="M78" s="360"/>
      <c r="N78" s="353" t="str">
        <f>IF(COUNT(N66:N77)=SUM(P78:S78),"OK","niet OK")</f>
        <v>OK</v>
      </c>
      <c r="P78" s="352">
        <f>SUM(P66:P77)</f>
        <v>2</v>
      </c>
      <c r="Q78" s="352">
        <f t="shared" ref="Q78:S78" si="32">SUM(Q66:Q77)</f>
        <v>5</v>
      </c>
      <c r="R78" s="352">
        <f t="shared" si="32"/>
        <v>3</v>
      </c>
      <c r="S78" s="352">
        <f t="shared" si="32"/>
        <v>2</v>
      </c>
      <c r="U78" s="352">
        <f t="shared" ref="U78:X78" si="33">SUM(U66:U77)</f>
        <v>0</v>
      </c>
      <c r="V78" s="352">
        <f t="shared" si="33"/>
        <v>0</v>
      </c>
      <c r="W78" s="352">
        <f t="shared" si="33"/>
        <v>0</v>
      </c>
      <c r="X78" s="352">
        <f t="shared" si="33"/>
        <v>0</v>
      </c>
      <c r="Z78" s="287">
        <f>IF(P78=0,0,U78/P78)</f>
        <v>0</v>
      </c>
      <c r="AA78" s="287">
        <f>IF(Q78=0,0,V78/Q78)</f>
        <v>0</v>
      </c>
      <c r="AB78" s="287">
        <f t="shared" ref="AB78" si="34">IF(R78=0,0,W78/R78)</f>
        <v>0</v>
      </c>
      <c r="AC78" s="287">
        <f t="shared" ref="AC78" si="35">IF(S78=0,0,X78/S78)</f>
        <v>0</v>
      </c>
      <c r="AD78" s="287">
        <f>1+SUM(Z78:AC78)</f>
        <v>1</v>
      </c>
    </row>
    <row r="79" spans="1:30" ht="18" x14ac:dyDescent="0.25">
      <c r="A79" s="620" t="s">
        <v>734</v>
      </c>
      <c r="B79" s="621"/>
      <c r="C79" s="621" t="s">
        <v>453</v>
      </c>
      <c r="D79" s="619" t="s">
        <v>351</v>
      </c>
      <c r="E79" s="619"/>
      <c r="F79" s="341"/>
      <c r="G79" s="342"/>
      <c r="H79" s="619" t="s">
        <v>646</v>
      </c>
      <c r="I79" s="619"/>
      <c r="J79" s="343">
        <f>AD92</f>
        <v>1</v>
      </c>
      <c r="K79" s="653" t="s">
        <v>1048</v>
      </c>
      <c r="L79" s="360"/>
      <c r="M79" s="360"/>
      <c r="N79" s="361"/>
    </row>
    <row r="80" spans="1:30" ht="38.25" x14ac:dyDescent="0.2">
      <c r="A80" s="622"/>
      <c r="B80" s="623"/>
      <c r="C80" s="623"/>
      <c r="D80" s="295" t="s">
        <v>462</v>
      </c>
      <c r="E80" s="296" t="s">
        <v>647</v>
      </c>
      <c r="F80" s="295" t="s">
        <v>642</v>
      </c>
      <c r="G80" s="295" t="s">
        <v>102</v>
      </c>
      <c r="H80" s="295" t="s">
        <v>100</v>
      </c>
      <c r="I80" s="295" t="s">
        <v>101</v>
      </c>
      <c r="J80" s="295" t="s">
        <v>224</v>
      </c>
      <c r="K80" s="654"/>
      <c r="L80" s="360"/>
      <c r="M80" s="360"/>
      <c r="N80" s="361"/>
    </row>
    <row r="81" spans="1:30" x14ac:dyDescent="0.2">
      <c r="A81" s="637">
        <v>2</v>
      </c>
      <c r="B81" s="638"/>
      <c r="C81" s="306"/>
      <c r="D81" s="314" t="s">
        <v>762</v>
      </c>
      <c r="E81" s="286" t="s">
        <v>245</v>
      </c>
      <c r="F81" s="286"/>
      <c r="G81" s="286" t="s">
        <v>247</v>
      </c>
      <c r="H81" s="282"/>
      <c r="I81" s="282"/>
      <c r="J81" s="282"/>
      <c r="K81" s="288"/>
      <c r="L81" s="360"/>
      <c r="M81" s="305" t="str">
        <f t="shared" ref="M81:M91" si="36">IF((COUNTIF((H81:J81),"x"))=1,"ok","niet ok")</f>
        <v>niet ok</v>
      </c>
      <c r="N81" s="305">
        <v>2</v>
      </c>
      <c r="O81" s="305">
        <f t="shared" ref="O81:O91" si="37">IF(J81="x",0,1)</f>
        <v>1</v>
      </c>
      <c r="P81" s="305">
        <f t="shared" ref="P81:S91" si="38">IF(AND($O81=1,$N81=P$23),1,0)</f>
        <v>1</v>
      </c>
      <c r="Q81" s="305">
        <f t="shared" si="38"/>
        <v>0</v>
      </c>
      <c r="R81" s="305">
        <f t="shared" si="38"/>
        <v>0</v>
      </c>
      <c r="S81" s="305">
        <f t="shared" si="38"/>
        <v>0</v>
      </c>
      <c r="U81" s="305">
        <f t="shared" ref="U81:X91" si="39">IF(AND($N81=U$23,$H81="x"),1,0)</f>
        <v>0</v>
      </c>
      <c r="V81" s="305">
        <f t="shared" si="39"/>
        <v>0</v>
      </c>
      <c r="W81" s="305">
        <f t="shared" si="39"/>
        <v>0</v>
      </c>
      <c r="X81" s="305">
        <f t="shared" si="39"/>
        <v>0</v>
      </c>
    </row>
    <row r="82" spans="1:30" x14ac:dyDescent="0.2">
      <c r="A82" s="637"/>
      <c r="B82" s="638"/>
      <c r="C82" s="306"/>
      <c r="D82" s="314" t="s">
        <v>763</v>
      </c>
      <c r="E82" s="286" t="s">
        <v>246</v>
      </c>
      <c r="F82" s="286"/>
      <c r="G82" s="286" t="s">
        <v>247</v>
      </c>
      <c r="H82" s="282"/>
      <c r="I82" s="282"/>
      <c r="J82" s="282"/>
      <c r="K82" s="288"/>
      <c r="L82" s="360"/>
      <c r="M82" s="305" t="str">
        <f t="shared" si="36"/>
        <v>niet ok</v>
      </c>
      <c r="N82" s="361">
        <v>2</v>
      </c>
      <c r="O82" s="305">
        <f t="shared" si="37"/>
        <v>1</v>
      </c>
      <c r="P82" s="305">
        <f t="shared" si="38"/>
        <v>1</v>
      </c>
      <c r="Q82" s="305">
        <f t="shared" si="38"/>
        <v>0</v>
      </c>
      <c r="R82" s="305">
        <f t="shared" si="38"/>
        <v>0</v>
      </c>
      <c r="S82" s="305">
        <f t="shared" si="38"/>
        <v>0</v>
      </c>
      <c r="U82" s="305">
        <f t="shared" si="39"/>
        <v>0</v>
      </c>
      <c r="V82" s="305">
        <f t="shared" si="39"/>
        <v>0</v>
      </c>
      <c r="W82" s="305">
        <f t="shared" si="39"/>
        <v>0</v>
      </c>
      <c r="X82" s="305">
        <f t="shared" si="39"/>
        <v>0</v>
      </c>
    </row>
    <row r="83" spans="1:30" x14ac:dyDescent="0.2">
      <c r="A83" s="637"/>
      <c r="B83" s="638"/>
      <c r="C83" s="306"/>
      <c r="D83" s="314" t="s">
        <v>764</v>
      </c>
      <c r="E83" s="286" t="s">
        <v>248</v>
      </c>
      <c r="F83" s="286"/>
      <c r="G83" s="286" t="s">
        <v>247</v>
      </c>
      <c r="H83" s="282"/>
      <c r="I83" s="282"/>
      <c r="J83" s="282"/>
      <c r="K83" s="288"/>
      <c r="L83" s="360"/>
      <c r="M83" s="305" t="str">
        <f t="shared" si="36"/>
        <v>niet ok</v>
      </c>
      <c r="N83" s="361">
        <v>2</v>
      </c>
      <c r="O83" s="305">
        <f t="shared" si="37"/>
        <v>1</v>
      </c>
      <c r="P83" s="305">
        <f t="shared" si="38"/>
        <v>1</v>
      </c>
      <c r="Q83" s="305">
        <f t="shared" si="38"/>
        <v>0</v>
      </c>
      <c r="R83" s="305">
        <f t="shared" si="38"/>
        <v>0</v>
      </c>
      <c r="S83" s="305">
        <f t="shared" si="38"/>
        <v>0</v>
      </c>
      <c r="U83" s="305">
        <f t="shared" si="39"/>
        <v>0</v>
      </c>
      <c r="V83" s="305">
        <f t="shared" si="39"/>
        <v>0</v>
      </c>
      <c r="W83" s="305">
        <f t="shared" si="39"/>
        <v>0</v>
      </c>
      <c r="X83" s="305">
        <f t="shared" si="39"/>
        <v>0</v>
      </c>
    </row>
    <row r="84" spans="1:30" ht="24" x14ac:dyDescent="0.2">
      <c r="A84" s="643">
        <v>3</v>
      </c>
      <c r="B84" s="644"/>
      <c r="C84" s="306"/>
      <c r="D84" s="314" t="s">
        <v>762</v>
      </c>
      <c r="E84" s="286" t="s">
        <v>1116</v>
      </c>
      <c r="F84" s="286"/>
      <c r="G84" s="286" t="s">
        <v>249</v>
      </c>
      <c r="H84" s="282"/>
      <c r="I84" s="282"/>
      <c r="J84" s="282"/>
      <c r="K84" s="288"/>
      <c r="L84" s="360"/>
      <c r="M84" s="305" t="str">
        <f t="shared" si="36"/>
        <v>niet ok</v>
      </c>
      <c r="N84" s="361">
        <v>3</v>
      </c>
      <c r="O84" s="305">
        <f t="shared" si="37"/>
        <v>1</v>
      </c>
      <c r="P84" s="305">
        <f t="shared" si="38"/>
        <v>0</v>
      </c>
      <c r="Q84" s="305">
        <f t="shared" si="38"/>
        <v>1</v>
      </c>
      <c r="R84" s="305">
        <f t="shared" si="38"/>
        <v>0</v>
      </c>
      <c r="S84" s="305">
        <f t="shared" si="38"/>
        <v>0</v>
      </c>
      <c r="U84" s="305">
        <f t="shared" si="39"/>
        <v>0</v>
      </c>
      <c r="V84" s="305">
        <f t="shared" si="39"/>
        <v>0</v>
      </c>
      <c r="W84" s="305">
        <f t="shared" si="39"/>
        <v>0</v>
      </c>
      <c r="X84" s="305">
        <f t="shared" si="39"/>
        <v>0</v>
      </c>
    </row>
    <row r="85" spans="1:30" ht="48" x14ac:dyDescent="0.2">
      <c r="A85" s="643"/>
      <c r="B85" s="644"/>
      <c r="C85" s="306"/>
      <c r="D85" s="314" t="s">
        <v>762</v>
      </c>
      <c r="E85" s="286" t="s">
        <v>1117</v>
      </c>
      <c r="F85" s="286"/>
      <c r="G85" s="286" t="s">
        <v>252</v>
      </c>
      <c r="H85" s="282"/>
      <c r="I85" s="282"/>
      <c r="J85" s="282"/>
      <c r="K85" s="288"/>
      <c r="L85" s="360"/>
      <c r="M85" s="305" t="str">
        <f t="shared" si="36"/>
        <v>niet ok</v>
      </c>
      <c r="N85" s="361">
        <v>3</v>
      </c>
      <c r="O85" s="305">
        <f t="shared" si="37"/>
        <v>1</v>
      </c>
      <c r="P85" s="305">
        <f t="shared" si="38"/>
        <v>0</v>
      </c>
      <c r="Q85" s="305">
        <f t="shared" si="38"/>
        <v>1</v>
      </c>
      <c r="R85" s="305">
        <f t="shared" si="38"/>
        <v>0</v>
      </c>
      <c r="S85" s="305">
        <f t="shared" si="38"/>
        <v>0</v>
      </c>
      <c r="U85" s="305">
        <f t="shared" si="39"/>
        <v>0</v>
      </c>
      <c r="V85" s="305">
        <f t="shared" si="39"/>
        <v>0</v>
      </c>
      <c r="W85" s="305">
        <f t="shared" si="39"/>
        <v>0</v>
      </c>
      <c r="X85" s="305">
        <f t="shared" si="39"/>
        <v>0</v>
      </c>
    </row>
    <row r="86" spans="1:30" ht="48" x14ac:dyDescent="0.2">
      <c r="A86" s="643"/>
      <c r="B86" s="644"/>
      <c r="C86" s="306"/>
      <c r="D86" s="314" t="s">
        <v>763</v>
      </c>
      <c r="E86" s="286" t="s">
        <v>1118</v>
      </c>
      <c r="F86" s="286"/>
      <c r="G86" s="286"/>
      <c r="H86" s="282"/>
      <c r="I86" s="282"/>
      <c r="J86" s="282"/>
      <c r="K86" s="288"/>
      <c r="L86" s="360"/>
      <c r="M86" s="305" t="str">
        <f t="shared" si="36"/>
        <v>niet ok</v>
      </c>
      <c r="N86" s="361">
        <v>3</v>
      </c>
      <c r="O86" s="305">
        <f t="shared" si="37"/>
        <v>1</v>
      </c>
      <c r="P86" s="305">
        <f t="shared" si="38"/>
        <v>0</v>
      </c>
      <c r="Q86" s="305">
        <f t="shared" si="38"/>
        <v>1</v>
      </c>
      <c r="R86" s="305">
        <f t="shared" si="38"/>
        <v>0</v>
      </c>
      <c r="S86" s="305">
        <f t="shared" si="38"/>
        <v>0</v>
      </c>
      <c r="U86" s="305">
        <f t="shared" si="39"/>
        <v>0</v>
      </c>
      <c r="V86" s="305">
        <f t="shared" si="39"/>
        <v>0</v>
      </c>
      <c r="W86" s="305">
        <f t="shared" si="39"/>
        <v>0</v>
      </c>
      <c r="X86" s="305">
        <f t="shared" si="39"/>
        <v>0</v>
      </c>
    </row>
    <row r="87" spans="1:30" x14ac:dyDescent="0.2">
      <c r="A87" s="643"/>
      <c r="B87" s="644"/>
      <c r="C87" s="306"/>
      <c r="D87" s="314" t="s">
        <v>764</v>
      </c>
      <c r="E87" s="286" t="s">
        <v>1295</v>
      </c>
      <c r="F87" s="286"/>
      <c r="G87" s="286" t="s">
        <v>247</v>
      </c>
      <c r="H87" s="282"/>
      <c r="I87" s="282"/>
      <c r="J87" s="282"/>
      <c r="K87" s="288"/>
      <c r="M87" s="305" t="str">
        <f t="shared" si="36"/>
        <v>niet ok</v>
      </c>
      <c r="N87" s="362">
        <v>3</v>
      </c>
      <c r="O87" s="305">
        <f t="shared" si="37"/>
        <v>1</v>
      </c>
      <c r="P87" s="305">
        <f t="shared" si="38"/>
        <v>0</v>
      </c>
      <c r="Q87" s="305">
        <f t="shared" si="38"/>
        <v>1</v>
      </c>
      <c r="R87" s="305">
        <f t="shared" si="38"/>
        <v>0</v>
      </c>
      <c r="S87" s="305">
        <f t="shared" si="38"/>
        <v>0</v>
      </c>
      <c r="U87" s="305">
        <f t="shared" si="39"/>
        <v>0</v>
      </c>
      <c r="V87" s="305">
        <f t="shared" si="39"/>
        <v>0</v>
      </c>
      <c r="W87" s="305">
        <f t="shared" si="39"/>
        <v>0</v>
      </c>
      <c r="X87" s="305">
        <f t="shared" si="39"/>
        <v>0</v>
      </c>
    </row>
    <row r="88" spans="1:30" ht="36" x14ac:dyDescent="0.2">
      <c r="A88" s="645">
        <v>4</v>
      </c>
      <c r="B88" s="646"/>
      <c r="C88" s="306"/>
      <c r="D88" s="314" t="s">
        <v>762</v>
      </c>
      <c r="E88" s="286" t="s">
        <v>1296</v>
      </c>
      <c r="F88" s="286"/>
      <c r="G88" s="286" t="s">
        <v>247</v>
      </c>
      <c r="H88" s="282"/>
      <c r="I88" s="282"/>
      <c r="J88" s="282"/>
      <c r="K88" s="288"/>
      <c r="M88" s="305" t="str">
        <f t="shared" si="36"/>
        <v>niet ok</v>
      </c>
      <c r="N88" s="362">
        <v>4</v>
      </c>
      <c r="O88" s="305">
        <f t="shared" si="37"/>
        <v>1</v>
      </c>
      <c r="P88" s="305">
        <f t="shared" si="38"/>
        <v>0</v>
      </c>
      <c r="Q88" s="305">
        <f t="shared" si="38"/>
        <v>0</v>
      </c>
      <c r="R88" s="305">
        <f t="shared" si="38"/>
        <v>1</v>
      </c>
      <c r="S88" s="305">
        <f t="shared" si="38"/>
        <v>0</v>
      </c>
      <c r="U88" s="305">
        <f t="shared" si="39"/>
        <v>0</v>
      </c>
      <c r="V88" s="305">
        <f t="shared" si="39"/>
        <v>0</v>
      </c>
      <c r="W88" s="305">
        <f t="shared" si="39"/>
        <v>0</v>
      </c>
      <c r="X88" s="305">
        <f t="shared" si="39"/>
        <v>0</v>
      </c>
    </row>
    <row r="89" spans="1:30" ht="12.75" x14ac:dyDescent="0.2">
      <c r="A89" s="645"/>
      <c r="B89" s="646"/>
      <c r="C89" s="306"/>
      <c r="D89" s="315" t="s">
        <v>763</v>
      </c>
      <c r="E89" s="286" t="s">
        <v>1297</v>
      </c>
      <c r="F89" s="286"/>
      <c r="G89" s="286" t="s">
        <v>247</v>
      </c>
      <c r="H89" s="282"/>
      <c r="I89" s="282"/>
      <c r="J89" s="282"/>
      <c r="K89" s="288"/>
      <c r="M89" s="305" t="str">
        <f t="shared" si="36"/>
        <v>niet ok</v>
      </c>
      <c r="N89" s="362">
        <v>4</v>
      </c>
      <c r="O89" s="305">
        <f t="shared" si="37"/>
        <v>1</v>
      </c>
      <c r="P89" s="305">
        <f t="shared" si="38"/>
        <v>0</v>
      </c>
      <c r="Q89" s="305">
        <f t="shared" si="38"/>
        <v>0</v>
      </c>
      <c r="R89" s="305">
        <f t="shared" si="38"/>
        <v>1</v>
      </c>
      <c r="S89" s="305">
        <f t="shared" si="38"/>
        <v>0</v>
      </c>
      <c r="U89" s="305">
        <f t="shared" si="39"/>
        <v>0</v>
      </c>
      <c r="V89" s="305">
        <f t="shared" si="39"/>
        <v>0</v>
      </c>
      <c r="W89" s="305">
        <f t="shared" si="39"/>
        <v>0</v>
      </c>
      <c r="X89" s="305">
        <f t="shared" si="39"/>
        <v>0</v>
      </c>
    </row>
    <row r="90" spans="1:30" ht="60" x14ac:dyDescent="0.2">
      <c r="A90" s="647">
        <v>5</v>
      </c>
      <c r="B90" s="648"/>
      <c r="C90" s="307"/>
      <c r="D90" s="314" t="s">
        <v>762</v>
      </c>
      <c r="E90" s="286" t="s">
        <v>1298</v>
      </c>
      <c r="F90" s="286"/>
      <c r="G90" s="286" t="s">
        <v>827</v>
      </c>
      <c r="H90" s="282"/>
      <c r="I90" s="282"/>
      <c r="J90" s="282"/>
      <c r="K90" s="288"/>
      <c r="M90" s="305" t="str">
        <f t="shared" si="36"/>
        <v>niet ok</v>
      </c>
      <c r="N90" s="362">
        <v>5</v>
      </c>
      <c r="O90" s="305">
        <f t="shared" si="37"/>
        <v>1</v>
      </c>
      <c r="P90" s="305">
        <f t="shared" si="38"/>
        <v>0</v>
      </c>
      <c r="Q90" s="305">
        <f t="shared" si="38"/>
        <v>0</v>
      </c>
      <c r="R90" s="305">
        <f t="shared" si="38"/>
        <v>0</v>
      </c>
      <c r="S90" s="305">
        <f t="shared" si="38"/>
        <v>1</v>
      </c>
      <c r="U90" s="305">
        <f t="shared" si="39"/>
        <v>0</v>
      </c>
      <c r="V90" s="305">
        <f t="shared" si="39"/>
        <v>0</v>
      </c>
      <c r="W90" s="305">
        <f t="shared" si="39"/>
        <v>0</v>
      </c>
      <c r="X90" s="305">
        <f t="shared" si="39"/>
        <v>0</v>
      </c>
    </row>
    <row r="91" spans="1:30" ht="108.75" thickBot="1" x14ac:dyDescent="0.25">
      <c r="A91" s="649"/>
      <c r="B91" s="650"/>
      <c r="C91" s="309"/>
      <c r="D91" s="316" t="s">
        <v>763</v>
      </c>
      <c r="E91" s="302" t="s">
        <v>1299</v>
      </c>
      <c r="F91" s="302"/>
      <c r="G91" s="302" t="s">
        <v>827</v>
      </c>
      <c r="H91" s="289"/>
      <c r="I91" s="289"/>
      <c r="J91" s="289"/>
      <c r="K91" s="290"/>
      <c r="M91" s="305" t="str">
        <f t="shared" si="36"/>
        <v>niet ok</v>
      </c>
      <c r="N91" s="362">
        <v>5</v>
      </c>
      <c r="O91" s="305">
        <f t="shared" si="37"/>
        <v>1</v>
      </c>
      <c r="P91" s="305">
        <f t="shared" si="38"/>
        <v>0</v>
      </c>
      <c r="Q91" s="305">
        <f t="shared" si="38"/>
        <v>0</v>
      </c>
      <c r="R91" s="305">
        <f t="shared" si="38"/>
        <v>0</v>
      </c>
      <c r="S91" s="305">
        <f t="shared" si="38"/>
        <v>1</v>
      </c>
      <c r="U91" s="305">
        <f t="shared" si="39"/>
        <v>0</v>
      </c>
      <c r="V91" s="305">
        <f t="shared" si="39"/>
        <v>0</v>
      </c>
      <c r="W91" s="305">
        <f t="shared" si="39"/>
        <v>0</v>
      </c>
      <c r="X91" s="305">
        <f t="shared" si="39"/>
        <v>0</v>
      </c>
    </row>
    <row r="92" spans="1:30" ht="12.75" thickBot="1" x14ac:dyDescent="0.25">
      <c r="N92" s="353" t="str">
        <f>IF(COUNT(N81:N91)=SUM(P92:S92),"OK","niet OK")</f>
        <v>OK</v>
      </c>
      <c r="O92" s="352"/>
      <c r="P92" s="352">
        <f>SUM(P81:P91)</f>
        <v>3</v>
      </c>
      <c r="Q92" s="352">
        <f>SUM(Q81:Q91)</f>
        <v>4</v>
      </c>
      <c r="R92" s="352">
        <f>SUM(R81:R91)</f>
        <v>2</v>
      </c>
      <c r="S92" s="352">
        <f>SUM(S81:S91)</f>
        <v>2</v>
      </c>
      <c r="U92" s="352">
        <f>SUM(U81:U91)</f>
        <v>0</v>
      </c>
      <c r="V92" s="352">
        <f>SUM(V81:V91)</f>
        <v>0</v>
      </c>
      <c r="W92" s="352">
        <f>SUM(W81:W91)</f>
        <v>0</v>
      </c>
      <c r="X92" s="352">
        <f>SUM(X81:X91)</f>
        <v>0</v>
      </c>
      <c r="Z92" s="287">
        <f>IF(P92=0,0,U92/P92)</f>
        <v>0</v>
      </c>
      <c r="AA92" s="287">
        <f>IF(Q92=0,0,V92/Q92)</f>
        <v>0</v>
      </c>
      <c r="AB92" s="287">
        <f t="shared" ref="AB92" si="40">IF(R92=0,0,W92/R92)</f>
        <v>0</v>
      </c>
      <c r="AC92" s="287">
        <f t="shared" ref="AC92" si="41">IF(S92=0,0,X92/S92)</f>
        <v>0</v>
      </c>
      <c r="AD92" s="287">
        <f>1+SUM(Z92:AC92)</f>
        <v>1</v>
      </c>
    </row>
    <row r="93" spans="1:30" ht="18" x14ac:dyDescent="0.25">
      <c r="A93" s="620" t="s">
        <v>734</v>
      </c>
      <c r="B93" s="621"/>
      <c r="C93" s="621" t="s">
        <v>453</v>
      </c>
      <c r="D93" s="619" t="s">
        <v>352</v>
      </c>
      <c r="E93" s="619"/>
      <c r="F93" s="341"/>
      <c r="G93" s="342"/>
      <c r="H93" s="619" t="s">
        <v>646</v>
      </c>
      <c r="I93" s="619"/>
      <c r="J93" s="343">
        <f>AD110</f>
        <v>1</v>
      </c>
      <c r="K93" s="653" t="s">
        <v>1048</v>
      </c>
    </row>
    <row r="94" spans="1:30" ht="38.25" x14ac:dyDescent="0.2">
      <c r="A94" s="622"/>
      <c r="B94" s="623"/>
      <c r="C94" s="623"/>
      <c r="D94" s="295" t="s">
        <v>462</v>
      </c>
      <c r="E94" s="296" t="s">
        <v>647</v>
      </c>
      <c r="F94" s="295" t="s">
        <v>642</v>
      </c>
      <c r="G94" s="295" t="s">
        <v>102</v>
      </c>
      <c r="H94" s="295" t="s">
        <v>100</v>
      </c>
      <c r="I94" s="295" t="s">
        <v>101</v>
      </c>
      <c r="J94" s="295" t="s">
        <v>224</v>
      </c>
      <c r="K94" s="654"/>
    </row>
    <row r="95" spans="1:30" ht="24" x14ac:dyDescent="0.2">
      <c r="A95" s="624">
        <v>2</v>
      </c>
      <c r="B95" s="625"/>
      <c r="C95" s="297"/>
      <c r="D95" s="317" t="s">
        <v>762</v>
      </c>
      <c r="E95" s="286" t="s">
        <v>1229</v>
      </c>
      <c r="F95" s="286"/>
      <c r="G95" s="286" t="s">
        <v>247</v>
      </c>
      <c r="H95" s="282"/>
      <c r="I95" s="282"/>
      <c r="J95" s="282"/>
      <c r="K95" s="288"/>
      <c r="M95" s="305" t="str">
        <f t="shared" ref="M95:M108" si="42">IF((COUNTIF((H95:J95),"x"))=1,"ok","niet ok")</f>
        <v>niet ok</v>
      </c>
      <c r="N95" s="363">
        <v>2</v>
      </c>
      <c r="O95" s="305">
        <f t="shared" ref="O95:O108" si="43">IF(J95="x",0,1)</f>
        <v>1</v>
      </c>
      <c r="P95" s="305">
        <f t="shared" ref="P95:S109" si="44">IF(AND($O95=1,$N95=P$23),1,0)</f>
        <v>1</v>
      </c>
      <c r="Q95" s="305">
        <f t="shared" si="44"/>
        <v>0</v>
      </c>
      <c r="R95" s="305">
        <f t="shared" si="44"/>
        <v>0</v>
      </c>
      <c r="S95" s="305">
        <f t="shared" si="44"/>
        <v>0</v>
      </c>
      <c r="U95" s="305">
        <f t="shared" ref="U95:X109" si="45">IF(AND($N95=U$23,$H95="x"),1,0)</f>
        <v>0</v>
      </c>
      <c r="V95" s="305">
        <f t="shared" si="45"/>
        <v>0</v>
      </c>
      <c r="W95" s="305">
        <f t="shared" si="45"/>
        <v>0</v>
      </c>
      <c r="X95" s="305">
        <f t="shared" si="45"/>
        <v>0</v>
      </c>
    </row>
    <row r="96" spans="1:30" ht="36" x14ac:dyDescent="0.2">
      <c r="A96" s="624"/>
      <c r="B96" s="625"/>
      <c r="C96" s="297"/>
      <c r="D96" s="317" t="s">
        <v>763</v>
      </c>
      <c r="E96" s="286" t="s">
        <v>1119</v>
      </c>
      <c r="F96" s="286"/>
      <c r="G96" s="286"/>
      <c r="H96" s="282"/>
      <c r="I96" s="282"/>
      <c r="J96" s="282"/>
      <c r="K96" s="288"/>
      <c r="M96" s="305" t="str">
        <f t="shared" si="42"/>
        <v>niet ok</v>
      </c>
      <c r="N96" s="363">
        <v>2</v>
      </c>
      <c r="O96" s="305">
        <f t="shared" si="43"/>
        <v>1</v>
      </c>
      <c r="P96" s="305">
        <f t="shared" si="44"/>
        <v>1</v>
      </c>
      <c r="Q96" s="305">
        <f t="shared" si="44"/>
        <v>0</v>
      </c>
      <c r="R96" s="305">
        <f t="shared" si="44"/>
        <v>0</v>
      </c>
      <c r="S96" s="305">
        <f t="shared" si="44"/>
        <v>0</v>
      </c>
      <c r="U96" s="305">
        <f t="shared" si="45"/>
        <v>0</v>
      </c>
      <c r="V96" s="305">
        <f t="shared" si="45"/>
        <v>0</v>
      </c>
      <c r="W96" s="305">
        <f t="shared" si="45"/>
        <v>0</v>
      </c>
      <c r="X96" s="305">
        <f t="shared" si="45"/>
        <v>0</v>
      </c>
    </row>
    <row r="97" spans="1:30" ht="48" x14ac:dyDescent="0.2">
      <c r="A97" s="624"/>
      <c r="B97" s="625"/>
      <c r="C97" s="297"/>
      <c r="D97" s="317" t="s">
        <v>763</v>
      </c>
      <c r="E97" s="286" t="s">
        <v>1195</v>
      </c>
      <c r="F97" s="286"/>
      <c r="G97" s="286"/>
      <c r="H97" s="282"/>
      <c r="I97" s="282"/>
      <c r="J97" s="282"/>
      <c r="K97" s="288"/>
      <c r="M97" s="305" t="str">
        <f t="shared" si="42"/>
        <v>niet ok</v>
      </c>
      <c r="N97" s="363">
        <v>2</v>
      </c>
      <c r="O97" s="305">
        <f t="shared" si="43"/>
        <v>1</v>
      </c>
      <c r="P97" s="305">
        <f t="shared" si="44"/>
        <v>1</v>
      </c>
      <c r="Q97" s="305">
        <f t="shared" si="44"/>
        <v>0</v>
      </c>
      <c r="R97" s="305">
        <f t="shared" si="44"/>
        <v>0</v>
      </c>
      <c r="S97" s="305">
        <f t="shared" si="44"/>
        <v>0</v>
      </c>
      <c r="U97" s="305">
        <f t="shared" si="45"/>
        <v>0</v>
      </c>
      <c r="V97" s="305">
        <f t="shared" si="45"/>
        <v>0</v>
      </c>
      <c r="W97" s="305">
        <f t="shared" si="45"/>
        <v>0</v>
      </c>
      <c r="X97" s="305">
        <f t="shared" si="45"/>
        <v>0</v>
      </c>
    </row>
    <row r="98" spans="1:30" ht="48" x14ac:dyDescent="0.2">
      <c r="A98" s="624"/>
      <c r="B98" s="625"/>
      <c r="C98" s="297"/>
      <c r="D98" s="317" t="s">
        <v>763</v>
      </c>
      <c r="E98" s="286" t="s">
        <v>828</v>
      </c>
      <c r="F98" s="286"/>
      <c r="G98" s="286"/>
      <c r="H98" s="282"/>
      <c r="I98" s="282"/>
      <c r="J98" s="282"/>
      <c r="K98" s="288"/>
      <c r="M98" s="305" t="str">
        <f t="shared" si="42"/>
        <v>niet ok</v>
      </c>
      <c r="N98" s="363">
        <v>2</v>
      </c>
      <c r="O98" s="305">
        <f t="shared" si="43"/>
        <v>1</v>
      </c>
      <c r="P98" s="305">
        <f t="shared" si="44"/>
        <v>1</v>
      </c>
      <c r="Q98" s="305">
        <f t="shared" si="44"/>
        <v>0</v>
      </c>
      <c r="R98" s="305">
        <f t="shared" si="44"/>
        <v>0</v>
      </c>
      <c r="S98" s="305">
        <f t="shared" si="44"/>
        <v>0</v>
      </c>
      <c r="U98" s="305">
        <f t="shared" si="45"/>
        <v>0</v>
      </c>
      <c r="V98" s="305">
        <f t="shared" si="45"/>
        <v>0</v>
      </c>
      <c r="W98" s="305">
        <f t="shared" si="45"/>
        <v>0</v>
      </c>
      <c r="X98" s="305">
        <f t="shared" si="45"/>
        <v>0</v>
      </c>
    </row>
    <row r="99" spans="1:30" x14ac:dyDescent="0.2">
      <c r="A99" s="624"/>
      <c r="B99" s="625"/>
      <c r="C99" s="297"/>
      <c r="D99" s="317" t="s">
        <v>764</v>
      </c>
      <c r="E99" s="286" t="s">
        <v>831</v>
      </c>
      <c r="F99" s="286"/>
      <c r="G99" s="286" t="s">
        <v>258</v>
      </c>
      <c r="H99" s="282"/>
      <c r="I99" s="282"/>
      <c r="J99" s="282"/>
      <c r="K99" s="288"/>
      <c r="M99" s="305" t="str">
        <f t="shared" si="42"/>
        <v>niet ok</v>
      </c>
      <c r="N99" s="363">
        <v>2</v>
      </c>
      <c r="O99" s="305">
        <f t="shared" si="43"/>
        <v>1</v>
      </c>
      <c r="P99" s="305">
        <f t="shared" si="44"/>
        <v>1</v>
      </c>
      <c r="Q99" s="305">
        <f t="shared" si="44"/>
        <v>0</v>
      </c>
      <c r="R99" s="305">
        <f t="shared" si="44"/>
        <v>0</v>
      </c>
      <c r="S99" s="305">
        <f t="shared" si="44"/>
        <v>0</v>
      </c>
      <c r="U99" s="305">
        <f t="shared" si="45"/>
        <v>0</v>
      </c>
      <c r="V99" s="305">
        <f t="shared" si="45"/>
        <v>0</v>
      </c>
      <c r="W99" s="305">
        <f t="shared" si="45"/>
        <v>0</v>
      </c>
      <c r="X99" s="305">
        <f t="shared" si="45"/>
        <v>0</v>
      </c>
    </row>
    <row r="100" spans="1:30" x14ac:dyDescent="0.2">
      <c r="A100" s="613">
        <v>3</v>
      </c>
      <c r="B100" s="614"/>
      <c r="C100" s="297"/>
      <c r="D100" s="317" t="s">
        <v>762</v>
      </c>
      <c r="E100" s="286" t="s">
        <v>770</v>
      </c>
      <c r="F100" s="286"/>
      <c r="G100" s="286"/>
      <c r="H100" s="282"/>
      <c r="I100" s="282"/>
      <c r="J100" s="282"/>
      <c r="K100" s="288"/>
      <c r="M100" s="305" t="str">
        <f t="shared" si="42"/>
        <v>niet ok</v>
      </c>
      <c r="N100" s="363">
        <v>3</v>
      </c>
      <c r="O100" s="305">
        <f t="shared" si="43"/>
        <v>1</v>
      </c>
      <c r="P100" s="305">
        <f t="shared" si="44"/>
        <v>0</v>
      </c>
      <c r="Q100" s="305">
        <f t="shared" si="44"/>
        <v>1</v>
      </c>
      <c r="R100" s="305">
        <f t="shared" si="44"/>
        <v>0</v>
      </c>
      <c r="S100" s="305">
        <f t="shared" si="44"/>
        <v>0</v>
      </c>
      <c r="U100" s="305">
        <f t="shared" si="45"/>
        <v>0</v>
      </c>
      <c r="V100" s="305">
        <f t="shared" si="45"/>
        <v>0</v>
      </c>
      <c r="W100" s="305">
        <f t="shared" si="45"/>
        <v>0</v>
      </c>
      <c r="X100" s="305">
        <f t="shared" si="45"/>
        <v>0</v>
      </c>
    </row>
    <row r="101" spans="1:30" ht="72" x14ac:dyDescent="0.2">
      <c r="A101" s="613"/>
      <c r="B101" s="614"/>
      <c r="C101" s="297"/>
      <c r="D101" s="313" t="s">
        <v>763</v>
      </c>
      <c r="E101" s="286" t="s">
        <v>830</v>
      </c>
      <c r="F101" s="286"/>
      <c r="G101" s="286"/>
      <c r="H101" s="282"/>
      <c r="I101" s="282"/>
      <c r="J101" s="282"/>
      <c r="K101" s="288"/>
      <c r="M101" s="305" t="str">
        <f t="shared" si="42"/>
        <v>niet ok</v>
      </c>
      <c r="N101" s="363">
        <v>3</v>
      </c>
      <c r="O101" s="305">
        <f t="shared" si="43"/>
        <v>1</v>
      </c>
      <c r="P101" s="305">
        <f t="shared" si="44"/>
        <v>0</v>
      </c>
      <c r="Q101" s="305">
        <f t="shared" si="44"/>
        <v>1</v>
      </c>
      <c r="R101" s="305">
        <f t="shared" si="44"/>
        <v>0</v>
      </c>
      <c r="S101" s="305">
        <f t="shared" si="44"/>
        <v>0</v>
      </c>
      <c r="U101" s="305">
        <f t="shared" si="45"/>
        <v>0</v>
      </c>
      <c r="V101" s="305">
        <f t="shared" si="45"/>
        <v>0</v>
      </c>
      <c r="W101" s="305">
        <f t="shared" si="45"/>
        <v>0</v>
      </c>
      <c r="X101" s="305">
        <f t="shared" si="45"/>
        <v>0</v>
      </c>
    </row>
    <row r="102" spans="1:30" ht="36" x14ac:dyDescent="0.2">
      <c r="A102" s="613"/>
      <c r="B102" s="614"/>
      <c r="C102" s="297"/>
      <c r="D102" s="317" t="s">
        <v>764</v>
      </c>
      <c r="E102" s="286" t="s">
        <v>1120</v>
      </c>
      <c r="F102" s="286"/>
      <c r="G102" s="286" t="s">
        <v>260</v>
      </c>
      <c r="H102" s="282"/>
      <c r="I102" s="282"/>
      <c r="J102" s="282"/>
      <c r="K102" s="288"/>
      <c r="M102" s="305" t="str">
        <f t="shared" si="42"/>
        <v>niet ok</v>
      </c>
      <c r="N102" s="363">
        <v>3</v>
      </c>
      <c r="O102" s="305">
        <f t="shared" si="43"/>
        <v>1</v>
      </c>
      <c r="P102" s="305">
        <f t="shared" si="44"/>
        <v>0</v>
      </c>
      <c r="Q102" s="305">
        <f t="shared" si="44"/>
        <v>1</v>
      </c>
      <c r="R102" s="305">
        <f t="shared" si="44"/>
        <v>0</v>
      </c>
      <c r="S102" s="305">
        <f t="shared" si="44"/>
        <v>0</v>
      </c>
      <c r="U102" s="305">
        <f t="shared" si="45"/>
        <v>0</v>
      </c>
      <c r="V102" s="305">
        <f t="shared" si="45"/>
        <v>0</v>
      </c>
      <c r="W102" s="305">
        <f t="shared" si="45"/>
        <v>0</v>
      </c>
      <c r="X102" s="305">
        <f t="shared" si="45"/>
        <v>0</v>
      </c>
    </row>
    <row r="103" spans="1:30" x14ac:dyDescent="0.2">
      <c r="A103" s="615">
        <v>4</v>
      </c>
      <c r="B103" s="616"/>
      <c r="C103" s="297"/>
      <c r="D103" s="313" t="s">
        <v>762</v>
      </c>
      <c r="E103" s="286" t="s">
        <v>1169</v>
      </c>
      <c r="F103" s="286"/>
      <c r="G103" s="286"/>
      <c r="H103" s="282"/>
      <c r="I103" s="282"/>
      <c r="J103" s="282"/>
      <c r="K103" s="288"/>
      <c r="M103" s="305" t="str">
        <f t="shared" si="42"/>
        <v>niet ok</v>
      </c>
      <c r="N103" s="364">
        <v>4</v>
      </c>
      <c r="O103" s="305">
        <f t="shared" si="43"/>
        <v>1</v>
      </c>
      <c r="P103" s="305">
        <f t="shared" si="44"/>
        <v>0</v>
      </c>
      <c r="Q103" s="305">
        <f t="shared" si="44"/>
        <v>0</v>
      </c>
      <c r="R103" s="305">
        <f t="shared" si="44"/>
        <v>1</v>
      </c>
      <c r="S103" s="305">
        <f t="shared" si="44"/>
        <v>0</v>
      </c>
      <c r="U103" s="305">
        <f t="shared" si="45"/>
        <v>0</v>
      </c>
      <c r="V103" s="305">
        <f t="shared" si="45"/>
        <v>0</v>
      </c>
      <c r="W103" s="305">
        <f t="shared" si="45"/>
        <v>0</v>
      </c>
      <c r="X103" s="305">
        <f t="shared" si="45"/>
        <v>0</v>
      </c>
    </row>
    <row r="104" spans="1:30" ht="48" x14ac:dyDescent="0.2">
      <c r="A104" s="615"/>
      <c r="B104" s="616"/>
      <c r="C104" s="297"/>
      <c r="D104" s="313" t="s">
        <v>763</v>
      </c>
      <c r="E104" s="286" t="s">
        <v>829</v>
      </c>
      <c r="F104" s="286"/>
      <c r="G104" s="286" t="s">
        <v>260</v>
      </c>
      <c r="H104" s="282"/>
      <c r="I104" s="282"/>
      <c r="J104" s="282"/>
      <c r="K104" s="288"/>
      <c r="M104" s="305" t="str">
        <f t="shared" si="42"/>
        <v>niet ok</v>
      </c>
      <c r="N104" s="364">
        <v>4</v>
      </c>
      <c r="O104" s="305">
        <f t="shared" si="43"/>
        <v>1</v>
      </c>
      <c r="P104" s="305">
        <f t="shared" si="44"/>
        <v>0</v>
      </c>
      <c r="Q104" s="305">
        <f t="shared" si="44"/>
        <v>0</v>
      </c>
      <c r="R104" s="305">
        <f t="shared" si="44"/>
        <v>1</v>
      </c>
      <c r="S104" s="305">
        <f t="shared" si="44"/>
        <v>0</v>
      </c>
      <c r="U104" s="305">
        <f t="shared" si="45"/>
        <v>0</v>
      </c>
      <c r="V104" s="305">
        <f t="shared" si="45"/>
        <v>0</v>
      </c>
      <c r="W104" s="305">
        <f t="shared" si="45"/>
        <v>0</v>
      </c>
      <c r="X104" s="305">
        <f t="shared" si="45"/>
        <v>0</v>
      </c>
    </row>
    <row r="105" spans="1:30" ht="24" x14ac:dyDescent="0.2">
      <c r="A105" s="615"/>
      <c r="B105" s="616"/>
      <c r="C105" s="297"/>
      <c r="D105" s="313"/>
      <c r="E105" s="286" t="s">
        <v>262</v>
      </c>
      <c r="F105" s="286"/>
      <c r="G105" s="365" t="s">
        <v>260</v>
      </c>
      <c r="H105" s="282"/>
      <c r="I105" s="282"/>
      <c r="J105" s="282"/>
      <c r="K105" s="288"/>
      <c r="M105" s="305" t="str">
        <f t="shared" si="42"/>
        <v>niet ok</v>
      </c>
      <c r="N105" s="364">
        <v>4</v>
      </c>
      <c r="O105" s="305">
        <f t="shared" si="43"/>
        <v>1</v>
      </c>
      <c r="P105" s="305">
        <f t="shared" si="44"/>
        <v>0</v>
      </c>
      <c r="Q105" s="305">
        <f t="shared" si="44"/>
        <v>0</v>
      </c>
      <c r="R105" s="305">
        <f t="shared" si="44"/>
        <v>1</v>
      </c>
      <c r="S105" s="305">
        <f t="shared" si="44"/>
        <v>0</v>
      </c>
      <c r="U105" s="305">
        <f t="shared" si="45"/>
        <v>0</v>
      </c>
      <c r="V105" s="305">
        <f t="shared" si="45"/>
        <v>0</v>
      </c>
      <c r="W105" s="305">
        <f t="shared" si="45"/>
        <v>0</v>
      </c>
      <c r="X105" s="305">
        <f t="shared" si="45"/>
        <v>0</v>
      </c>
    </row>
    <row r="106" spans="1:30" ht="48" x14ac:dyDescent="0.2">
      <c r="A106" s="615"/>
      <c r="B106" s="616"/>
      <c r="C106" s="297"/>
      <c r="D106" s="313" t="s">
        <v>763</v>
      </c>
      <c r="E106" s="286" t="s">
        <v>1300</v>
      </c>
      <c r="F106" s="286"/>
      <c r="G106" s="286" t="s">
        <v>1230</v>
      </c>
      <c r="H106" s="282"/>
      <c r="I106" s="282"/>
      <c r="J106" s="282"/>
      <c r="K106" s="288"/>
      <c r="M106" s="305" t="str">
        <f t="shared" ref="M106" si="46">IF((COUNTIF((H106:J106),"x"))=1,"ok","niet ok")</f>
        <v>niet ok</v>
      </c>
      <c r="N106" s="364">
        <v>4</v>
      </c>
      <c r="O106" s="305">
        <f t="shared" ref="O106" si="47">IF(J106="x",0,1)</f>
        <v>1</v>
      </c>
      <c r="P106" s="305">
        <f t="shared" si="44"/>
        <v>0</v>
      </c>
      <c r="Q106" s="305">
        <f t="shared" si="44"/>
        <v>0</v>
      </c>
      <c r="R106" s="305">
        <f t="shared" si="44"/>
        <v>1</v>
      </c>
      <c r="S106" s="305">
        <f t="shared" si="44"/>
        <v>0</v>
      </c>
      <c r="U106" s="305">
        <f t="shared" si="45"/>
        <v>0</v>
      </c>
      <c r="V106" s="305">
        <f t="shared" si="45"/>
        <v>0</v>
      </c>
      <c r="W106" s="305">
        <f t="shared" si="45"/>
        <v>0</v>
      </c>
      <c r="X106" s="305">
        <f t="shared" si="45"/>
        <v>0</v>
      </c>
    </row>
    <row r="107" spans="1:30" x14ac:dyDescent="0.2">
      <c r="A107" s="615"/>
      <c r="B107" s="616"/>
      <c r="C107" s="297"/>
      <c r="D107" s="313" t="s">
        <v>763</v>
      </c>
      <c r="E107" s="286" t="s">
        <v>832</v>
      </c>
      <c r="F107" s="286"/>
      <c r="G107" s="286"/>
      <c r="H107" s="282"/>
      <c r="I107" s="282"/>
      <c r="J107" s="282"/>
      <c r="K107" s="288"/>
      <c r="M107" s="305" t="str">
        <f t="shared" si="42"/>
        <v>niet ok</v>
      </c>
      <c r="N107" s="364">
        <v>4</v>
      </c>
      <c r="O107" s="305">
        <f t="shared" si="43"/>
        <v>1</v>
      </c>
      <c r="P107" s="305">
        <f t="shared" si="44"/>
        <v>0</v>
      </c>
      <c r="Q107" s="305">
        <f t="shared" si="44"/>
        <v>0</v>
      </c>
      <c r="R107" s="305">
        <f t="shared" si="44"/>
        <v>1</v>
      </c>
      <c r="S107" s="305">
        <f t="shared" si="44"/>
        <v>0</v>
      </c>
      <c r="U107" s="305">
        <f t="shared" si="45"/>
        <v>0</v>
      </c>
      <c r="V107" s="305">
        <f t="shared" si="45"/>
        <v>0</v>
      </c>
      <c r="W107" s="305">
        <f t="shared" si="45"/>
        <v>0</v>
      </c>
      <c r="X107" s="305">
        <f t="shared" si="45"/>
        <v>0</v>
      </c>
    </row>
    <row r="108" spans="1:30" x14ac:dyDescent="0.2">
      <c r="A108" s="626">
        <v>5</v>
      </c>
      <c r="B108" s="627"/>
      <c r="C108" s="299"/>
      <c r="D108" s="318" t="s">
        <v>763</v>
      </c>
      <c r="E108" s="286" t="s">
        <v>1237</v>
      </c>
      <c r="F108" s="286"/>
      <c r="G108" s="286"/>
      <c r="H108" s="282"/>
      <c r="I108" s="282"/>
      <c r="J108" s="282"/>
      <c r="K108" s="288"/>
      <c r="M108" s="305" t="str">
        <f t="shared" si="42"/>
        <v>niet ok</v>
      </c>
      <c r="N108" s="366">
        <v>5</v>
      </c>
      <c r="O108" s="305">
        <f t="shared" si="43"/>
        <v>1</v>
      </c>
      <c r="P108" s="305">
        <f t="shared" si="44"/>
        <v>0</v>
      </c>
      <c r="Q108" s="305">
        <f t="shared" si="44"/>
        <v>0</v>
      </c>
      <c r="R108" s="305">
        <f t="shared" si="44"/>
        <v>0</v>
      </c>
      <c r="S108" s="305">
        <f t="shared" si="44"/>
        <v>1</v>
      </c>
      <c r="U108" s="305">
        <f t="shared" si="45"/>
        <v>0</v>
      </c>
      <c r="V108" s="305">
        <f t="shared" si="45"/>
        <v>0</v>
      </c>
      <c r="W108" s="305">
        <f t="shared" si="45"/>
        <v>0</v>
      </c>
      <c r="X108" s="305">
        <f t="shared" si="45"/>
        <v>0</v>
      </c>
    </row>
    <row r="109" spans="1:30" ht="12.75" thickBot="1" x14ac:dyDescent="0.25">
      <c r="A109" s="617"/>
      <c r="B109" s="618"/>
      <c r="C109" s="300"/>
      <c r="D109" s="319"/>
      <c r="E109" s="302" t="s">
        <v>1301</v>
      </c>
      <c r="F109" s="302"/>
      <c r="G109" s="302"/>
      <c r="H109" s="289"/>
      <c r="I109" s="289"/>
      <c r="J109" s="289"/>
      <c r="K109" s="290"/>
      <c r="M109" s="305" t="str">
        <f t="shared" ref="M109" si="48">IF((COUNTIF((H109:J109),"x"))=1,"ok","niet ok")</f>
        <v>niet ok</v>
      </c>
      <c r="N109" s="366">
        <v>5</v>
      </c>
      <c r="O109" s="305">
        <f t="shared" ref="O109" si="49">IF(J109="x",0,1)</f>
        <v>1</v>
      </c>
      <c r="P109" s="305">
        <f t="shared" si="44"/>
        <v>0</v>
      </c>
      <c r="Q109" s="305">
        <f t="shared" si="44"/>
        <v>0</v>
      </c>
      <c r="R109" s="305">
        <f t="shared" si="44"/>
        <v>0</v>
      </c>
      <c r="S109" s="305">
        <f t="shared" si="44"/>
        <v>1</v>
      </c>
      <c r="U109" s="305">
        <f t="shared" si="45"/>
        <v>0</v>
      </c>
      <c r="V109" s="305">
        <f t="shared" si="45"/>
        <v>0</v>
      </c>
      <c r="W109" s="305">
        <f t="shared" si="45"/>
        <v>0</v>
      </c>
      <c r="X109" s="305">
        <f t="shared" si="45"/>
        <v>0</v>
      </c>
    </row>
    <row r="110" spans="1:30" ht="12.75" thickBot="1" x14ac:dyDescent="0.25">
      <c r="N110" s="353" t="str">
        <f>IF(COUNT(N95:N109)=SUM(P110:S110),"OK","niet OK")</f>
        <v>OK</v>
      </c>
      <c r="P110" s="352">
        <f>SUM(P95:P109)</f>
        <v>5</v>
      </c>
      <c r="Q110" s="352">
        <f>SUM(Q95:Q109)</f>
        <v>3</v>
      </c>
      <c r="R110" s="352">
        <f>SUM(R95:R109)</f>
        <v>5</v>
      </c>
      <c r="S110" s="352">
        <f>SUM(S95:S109)</f>
        <v>2</v>
      </c>
      <c r="U110" s="352">
        <f>SUM(U95:U109)</f>
        <v>0</v>
      </c>
      <c r="V110" s="352">
        <f>SUM(V95:V109)</f>
        <v>0</v>
      </c>
      <c r="W110" s="352">
        <f>SUM(W95:W109)</f>
        <v>0</v>
      </c>
      <c r="X110" s="352">
        <f>SUM(X95:X109)</f>
        <v>0</v>
      </c>
      <c r="Z110" s="287">
        <f>IF(P110=0,0,U110/P110)</f>
        <v>0</v>
      </c>
      <c r="AA110" s="287">
        <f>IF(Q110=0,0,V110/Q110)</f>
        <v>0</v>
      </c>
      <c r="AB110" s="287">
        <f t="shared" ref="AB110" si="50">IF(R110=0,0,W110/R110)</f>
        <v>0</v>
      </c>
      <c r="AC110" s="287">
        <f t="shared" ref="AC110" si="51">IF(S110=0,0,X110/S110)</f>
        <v>0</v>
      </c>
      <c r="AD110" s="287">
        <f>1+SUM(Z110:AC110)</f>
        <v>1</v>
      </c>
    </row>
    <row r="111" spans="1:30" ht="18" x14ac:dyDescent="0.25">
      <c r="A111" s="620" t="s">
        <v>734</v>
      </c>
      <c r="B111" s="621"/>
      <c r="C111" s="621" t="s">
        <v>453</v>
      </c>
      <c r="D111" s="628" t="s">
        <v>353</v>
      </c>
      <c r="E111" s="628"/>
      <c r="F111" s="341"/>
      <c r="G111" s="342"/>
      <c r="H111" s="619" t="s">
        <v>646</v>
      </c>
      <c r="I111" s="619"/>
      <c r="J111" s="343">
        <f>AD128</f>
        <v>1</v>
      </c>
      <c r="K111" s="653" t="s">
        <v>1048</v>
      </c>
    </row>
    <row r="112" spans="1:30" ht="38.25" x14ac:dyDescent="0.2">
      <c r="A112" s="622"/>
      <c r="B112" s="623"/>
      <c r="C112" s="623"/>
      <c r="D112" s="295" t="s">
        <v>462</v>
      </c>
      <c r="E112" s="296" t="s">
        <v>647</v>
      </c>
      <c r="F112" s="295" t="s">
        <v>642</v>
      </c>
      <c r="G112" s="295" t="s">
        <v>102</v>
      </c>
      <c r="H112" s="295" t="s">
        <v>100</v>
      </c>
      <c r="I112" s="295" t="s">
        <v>101</v>
      </c>
      <c r="J112" s="295" t="s">
        <v>224</v>
      </c>
      <c r="K112" s="654"/>
    </row>
    <row r="113" spans="1:30" ht="84" x14ac:dyDescent="0.2">
      <c r="A113" s="631">
        <v>2</v>
      </c>
      <c r="B113" s="632"/>
      <c r="C113" s="320"/>
      <c r="D113" s="321" t="s">
        <v>762</v>
      </c>
      <c r="E113" s="286" t="s">
        <v>1415</v>
      </c>
      <c r="F113" s="286"/>
      <c r="G113" s="286"/>
      <c r="H113" s="282"/>
      <c r="I113" s="282"/>
      <c r="J113" s="282"/>
      <c r="K113" s="288"/>
      <c r="M113" s="305" t="str">
        <f t="shared" ref="M113:M127" si="52">IF((COUNTIF((H113:J113),"x"))=1,"ok","niet ok")</f>
        <v>niet ok</v>
      </c>
      <c r="N113" s="363">
        <v>2</v>
      </c>
      <c r="O113" s="305">
        <f t="shared" ref="O113:O127" si="53">IF(J113="x",0,1)</f>
        <v>1</v>
      </c>
      <c r="P113" s="305">
        <f t="shared" ref="P113:S127" si="54">IF(AND($O113=1,$N113=P$23),1,0)</f>
        <v>1</v>
      </c>
      <c r="Q113" s="305">
        <f t="shared" si="54"/>
        <v>0</v>
      </c>
      <c r="R113" s="305">
        <f t="shared" si="54"/>
        <v>0</v>
      </c>
      <c r="S113" s="305">
        <f t="shared" si="54"/>
        <v>0</v>
      </c>
      <c r="U113" s="305">
        <f t="shared" ref="U113:X127" si="55">IF(AND($N113=U$23,$H113="x"),1,0)</f>
        <v>0</v>
      </c>
      <c r="V113" s="305">
        <f t="shared" si="55"/>
        <v>0</v>
      </c>
      <c r="W113" s="305">
        <f t="shared" si="55"/>
        <v>0</v>
      </c>
      <c r="X113" s="305">
        <f t="shared" si="55"/>
        <v>0</v>
      </c>
    </row>
    <row r="114" spans="1:30" ht="36" x14ac:dyDescent="0.2">
      <c r="A114" s="631"/>
      <c r="B114" s="632"/>
      <c r="C114" s="320"/>
      <c r="D114" s="321"/>
      <c r="E114" s="286" t="s">
        <v>1302</v>
      </c>
      <c r="F114" s="286"/>
      <c r="G114" s="286"/>
      <c r="H114" s="282"/>
      <c r="I114" s="282"/>
      <c r="J114" s="282"/>
      <c r="K114" s="288"/>
      <c r="M114" s="305" t="str">
        <f>IF((COUNTIF((H114:J114),"x"))=1,"ok","niet ok")</f>
        <v>niet ok</v>
      </c>
      <c r="N114" s="363">
        <v>2</v>
      </c>
      <c r="O114" s="305">
        <f>IF(J114="x",0,1)</f>
        <v>1</v>
      </c>
      <c r="P114" s="305">
        <f t="shared" ref="P114:S115" si="56">IF(AND($O114=1,$N114=P$23),1,0)</f>
        <v>1</v>
      </c>
      <c r="Q114" s="305">
        <f t="shared" si="56"/>
        <v>0</v>
      </c>
      <c r="R114" s="305">
        <f t="shared" si="56"/>
        <v>0</v>
      </c>
      <c r="S114" s="305">
        <f t="shared" si="56"/>
        <v>0</v>
      </c>
      <c r="U114" s="305">
        <f t="shared" ref="U114:X115" si="57">IF(AND($N114=U$23,$H114="x"),1,0)</f>
        <v>0</v>
      </c>
      <c r="V114" s="305">
        <f t="shared" si="57"/>
        <v>0</v>
      </c>
      <c r="W114" s="305">
        <f t="shared" si="57"/>
        <v>0</v>
      </c>
      <c r="X114" s="305">
        <f t="shared" si="57"/>
        <v>0</v>
      </c>
    </row>
    <row r="115" spans="1:30" ht="24" x14ac:dyDescent="0.2">
      <c r="A115" s="631"/>
      <c r="B115" s="632"/>
      <c r="C115" s="320"/>
      <c r="D115" s="322" t="s">
        <v>763</v>
      </c>
      <c r="E115" s="286" t="s">
        <v>860</v>
      </c>
      <c r="F115" s="286"/>
      <c r="G115" s="286" t="s">
        <v>859</v>
      </c>
      <c r="H115" s="282"/>
      <c r="I115" s="282"/>
      <c r="J115" s="282"/>
      <c r="K115" s="288"/>
      <c r="M115" s="305" t="str">
        <f>IF((COUNTIF((H115:J115),"x"))=1,"ok","niet ok")</f>
        <v>niet ok</v>
      </c>
      <c r="N115" s="363">
        <v>2</v>
      </c>
      <c r="O115" s="305">
        <f>IF(J115="x",0,1)</f>
        <v>1</v>
      </c>
      <c r="P115" s="305">
        <f t="shared" si="56"/>
        <v>1</v>
      </c>
      <c r="Q115" s="305">
        <f t="shared" si="56"/>
        <v>0</v>
      </c>
      <c r="R115" s="305">
        <f t="shared" si="56"/>
        <v>0</v>
      </c>
      <c r="S115" s="305">
        <f t="shared" si="56"/>
        <v>0</v>
      </c>
      <c r="U115" s="305">
        <f t="shared" si="57"/>
        <v>0</v>
      </c>
      <c r="V115" s="305">
        <f t="shared" si="57"/>
        <v>0</v>
      </c>
      <c r="W115" s="305">
        <f t="shared" si="57"/>
        <v>0</v>
      </c>
      <c r="X115" s="305">
        <f t="shared" si="57"/>
        <v>0</v>
      </c>
    </row>
    <row r="116" spans="1:30" x14ac:dyDescent="0.2">
      <c r="A116" s="613">
        <v>3</v>
      </c>
      <c r="B116" s="614"/>
      <c r="C116" s="320"/>
      <c r="D116" s="322" t="s">
        <v>762</v>
      </c>
      <c r="E116" s="286" t="s">
        <v>771</v>
      </c>
      <c r="F116" s="286"/>
      <c r="G116" s="286"/>
      <c r="H116" s="282"/>
      <c r="I116" s="282"/>
      <c r="J116" s="282"/>
      <c r="K116" s="288"/>
      <c r="M116" s="305" t="str">
        <f t="shared" si="52"/>
        <v>niet ok</v>
      </c>
      <c r="N116" s="363">
        <v>3</v>
      </c>
      <c r="O116" s="305">
        <f t="shared" si="53"/>
        <v>1</v>
      </c>
      <c r="P116" s="305">
        <f t="shared" si="54"/>
        <v>0</v>
      </c>
      <c r="Q116" s="305">
        <f t="shared" si="54"/>
        <v>1</v>
      </c>
      <c r="R116" s="305">
        <f t="shared" si="54"/>
        <v>0</v>
      </c>
      <c r="S116" s="305">
        <f t="shared" si="54"/>
        <v>0</v>
      </c>
      <c r="U116" s="305">
        <f t="shared" si="55"/>
        <v>0</v>
      </c>
      <c r="V116" s="305">
        <f t="shared" si="55"/>
        <v>0</v>
      </c>
      <c r="W116" s="305">
        <f t="shared" si="55"/>
        <v>0</v>
      </c>
      <c r="X116" s="305">
        <f t="shared" si="55"/>
        <v>0</v>
      </c>
    </row>
    <row r="117" spans="1:30" ht="36" x14ac:dyDescent="0.2">
      <c r="A117" s="613"/>
      <c r="B117" s="614"/>
      <c r="C117" s="320"/>
      <c r="D117" s="322"/>
      <c r="E117" s="286" t="s">
        <v>1416</v>
      </c>
      <c r="F117" s="286"/>
      <c r="G117" s="286"/>
      <c r="H117" s="282"/>
      <c r="I117" s="282"/>
      <c r="J117" s="282"/>
      <c r="K117" s="288"/>
      <c r="M117" s="305" t="str">
        <f t="shared" ref="M117" si="58">IF((COUNTIF((H117:J117),"x"))=1,"ok","niet ok")</f>
        <v>niet ok</v>
      </c>
      <c r="N117" s="363">
        <v>3</v>
      </c>
      <c r="O117" s="305">
        <f t="shared" ref="O117" si="59">IF(J117="x",0,1)</f>
        <v>1</v>
      </c>
      <c r="P117" s="305">
        <f t="shared" si="54"/>
        <v>0</v>
      </c>
      <c r="Q117" s="305">
        <f t="shared" si="54"/>
        <v>1</v>
      </c>
      <c r="R117" s="305">
        <f t="shared" si="54"/>
        <v>0</v>
      </c>
      <c r="S117" s="305">
        <f t="shared" si="54"/>
        <v>0</v>
      </c>
      <c r="U117" s="305">
        <f t="shared" si="55"/>
        <v>0</v>
      </c>
      <c r="V117" s="305">
        <f t="shared" si="55"/>
        <v>0</v>
      </c>
      <c r="W117" s="305">
        <f t="shared" si="55"/>
        <v>0</v>
      </c>
      <c r="X117" s="305">
        <f t="shared" si="55"/>
        <v>0</v>
      </c>
    </row>
    <row r="118" spans="1:30" x14ac:dyDescent="0.2">
      <c r="A118" s="613"/>
      <c r="B118" s="614"/>
      <c r="C118" s="320"/>
      <c r="D118" s="322" t="s">
        <v>763</v>
      </c>
      <c r="E118" s="286" t="s">
        <v>861</v>
      </c>
      <c r="F118" s="286"/>
      <c r="G118" s="286"/>
      <c r="H118" s="282"/>
      <c r="I118" s="282"/>
      <c r="J118" s="282"/>
      <c r="K118" s="288"/>
      <c r="M118" s="305" t="str">
        <f t="shared" si="52"/>
        <v>niet ok</v>
      </c>
      <c r="N118" s="363">
        <v>3</v>
      </c>
      <c r="O118" s="305">
        <f t="shared" si="53"/>
        <v>1</v>
      </c>
      <c r="P118" s="305">
        <f t="shared" si="54"/>
        <v>0</v>
      </c>
      <c r="Q118" s="305">
        <f t="shared" si="54"/>
        <v>1</v>
      </c>
      <c r="R118" s="305">
        <f t="shared" si="54"/>
        <v>0</v>
      </c>
      <c r="S118" s="305">
        <f t="shared" si="54"/>
        <v>0</v>
      </c>
      <c r="U118" s="305">
        <f t="shared" si="55"/>
        <v>0</v>
      </c>
      <c r="V118" s="305">
        <f t="shared" si="55"/>
        <v>0</v>
      </c>
      <c r="W118" s="305">
        <f t="shared" si="55"/>
        <v>0</v>
      </c>
      <c r="X118" s="305">
        <f t="shared" si="55"/>
        <v>0</v>
      </c>
    </row>
    <row r="119" spans="1:30" x14ac:dyDescent="0.2">
      <c r="A119" s="613"/>
      <c r="B119" s="614"/>
      <c r="C119" s="320"/>
      <c r="D119" s="322" t="s">
        <v>763</v>
      </c>
      <c r="E119" s="286" t="s">
        <v>858</v>
      </c>
      <c r="F119" s="286"/>
      <c r="G119" s="286"/>
      <c r="H119" s="282"/>
      <c r="I119" s="282"/>
      <c r="J119" s="282"/>
      <c r="K119" s="288"/>
      <c r="M119" s="305" t="str">
        <f t="shared" si="52"/>
        <v>niet ok</v>
      </c>
      <c r="N119" s="363">
        <v>3</v>
      </c>
      <c r="O119" s="305">
        <f t="shared" si="53"/>
        <v>1</v>
      </c>
      <c r="P119" s="305">
        <f t="shared" si="54"/>
        <v>0</v>
      </c>
      <c r="Q119" s="305">
        <f t="shared" si="54"/>
        <v>1</v>
      </c>
      <c r="R119" s="305">
        <f t="shared" si="54"/>
        <v>0</v>
      </c>
      <c r="S119" s="305">
        <f t="shared" si="54"/>
        <v>0</v>
      </c>
      <c r="U119" s="305">
        <f t="shared" si="55"/>
        <v>0</v>
      </c>
      <c r="V119" s="305">
        <f t="shared" si="55"/>
        <v>0</v>
      </c>
      <c r="W119" s="305">
        <f t="shared" si="55"/>
        <v>0</v>
      </c>
      <c r="X119" s="305">
        <f t="shared" si="55"/>
        <v>0</v>
      </c>
    </row>
    <row r="120" spans="1:30" ht="24" x14ac:dyDescent="0.2">
      <c r="A120" s="613"/>
      <c r="B120" s="614"/>
      <c r="C120" s="320"/>
      <c r="D120" s="322" t="s">
        <v>764</v>
      </c>
      <c r="E120" s="286" t="s">
        <v>1303</v>
      </c>
      <c r="F120" s="286"/>
      <c r="G120" s="286"/>
      <c r="H120" s="282"/>
      <c r="I120" s="282"/>
      <c r="J120" s="282"/>
      <c r="K120" s="288"/>
      <c r="M120" s="305" t="str">
        <f t="shared" si="52"/>
        <v>niet ok</v>
      </c>
      <c r="N120" s="363">
        <v>3</v>
      </c>
      <c r="O120" s="305">
        <f t="shared" si="53"/>
        <v>1</v>
      </c>
      <c r="P120" s="305">
        <f t="shared" si="54"/>
        <v>0</v>
      </c>
      <c r="Q120" s="305">
        <f t="shared" si="54"/>
        <v>1</v>
      </c>
      <c r="R120" s="305">
        <f t="shared" si="54"/>
        <v>0</v>
      </c>
      <c r="S120" s="305">
        <f t="shared" si="54"/>
        <v>0</v>
      </c>
      <c r="U120" s="305">
        <f t="shared" si="55"/>
        <v>0</v>
      </c>
      <c r="V120" s="305">
        <f t="shared" si="55"/>
        <v>0</v>
      </c>
      <c r="W120" s="305">
        <f t="shared" si="55"/>
        <v>0</v>
      </c>
      <c r="X120" s="305">
        <f t="shared" si="55"/>
        <v>0</v>
      </c>
    </row>
    <row r="121" spans="1:30" ht="36" x14ac:dyDescent="0.2">
      <c r="A121" s="615">
        <v>4</v>
      </c>
      <c r="B121" s="616"/>
      <c r="C121" s="320"/>
      <c r="D121" s="322" t="s">
        <v>762</v>
      </c>
      <c r="E121" s="286" t="s">
        <v>862</v>
      </c>
      <c r="F121" s="286"/>
      <c r="G121" s="286"/>
      <c r="H121" s="282"/>
      <c r="I121" s="282"/>
      <c r="J121" s="282"/>
      <c r="K121" s="288"/>
      <c r="M121" s="305" t="str">
        <f t="shared" si="52"/>
        <v>niet ok</v>
      </c>
      <c r="N121" s="366">
        <v>4</v>
      </c>
      <c r="O121" s="305">
        <f t="shared" si="53"/>
        <v>1</v>
      </c>
      <c r="P121" s="305">
        <f t="shared" si="54"/>
        <v>0</v>
      </c>
      <c r="Q121" s="305">
        <f t="shared" si="54"/>
        <v>0</v>
      </c>
      <c r="R121" s="305">
        <f t="shared" si="54"/>
        <v>1</v>
      </c>
      <c r="S121" s="305">
        <f t="shared" si="54"/>
        <v>0</v>
      </c>
      <c r="U121" s="305">
        <f t="shared" si="55"/>
        <v>0</v>
      </c>
      <c r="V121" s="305">
        <f t="shared" si="55"/>
        <v>0</v>
      </c>
      <c r="W121" s="305">
        <f t="shared" si="55"/>
        <v>0</v>
      </c>
      <c r="X121" s="305">
        <f t="shared" si="55"/>
        <v>0</v>
      </c>
    </row>
    <row r="122" spans="1:30" ht="48" x14ac:dyDescent="0.2">
      <c r="A122" s="615"/>
      <c r="B122" s="616"/>
      <c r="C122" s="320"/>
      <c r="D122" s="322"/>
      <c r="E122" s="286" t="s">
        <v>1405</v>
      </c>
      <c r="F122" s="286"/>
      <c r="G122" s="286"/>
      <c r="H122" s="282"/>
      <c r="I122" s="282"/>
      <c r="J122" s="282"/>
      <c r="K122" s="288"/>
      <c r="M122" s="305" t="str">
        <f t="shared" ref="M122" si="60">IF((COUNTIF((H122:J122),"x"))=1,"ok","niet ok")</f>
        <v>niet ok</v>
      </c>
      <c r="N122" s="366">
        <v>4</v>
      </c>
      <c r="O122" s="305">
        <f t="shared" ref="O122" si="61">IF(J122="x",0,1)</f>
        <v>1</v>
      </c>
      <c r="P122" s="305">
        <f t="shared" si="54"/>
        <v>0</v>
      </c>
      <c r="Q122" s="305">
        <f t="shared" si="54"/>
        <v>0</v>
      </c>
      <c r="R122" s="305">
        <f t="shared" si="54"/>
        <v>1</v>
      </c>
      <c r="S122" s="305">
        <f t="shared" si="54"/>
        <v>0</v>
      </c>
      <c r="U122" s="305">
        <f t="shared" si="55"/>
        <v>0</v>
      </c>
      <c r="V122" s="305">
        <f t="shared" si="55"/>
        <v>0</v>
      </c>
      <c r="W122" s="305">
        <f t="shared" si="55"/>
        <v>0</v>
      </c>
      <c r="X122" s="305">
        <f t="shared" si="55"/>
        <v>0</v>
      </c>
    </row>
    <row r="123" spans="1:30" ht="36" x14ac:dyDescent="0.2">
      <c r="A123" s="615"/>
      <c r="B123" s="616"/>
      <c r="C123" s="320"/>
      <c r="D123" s="322"/>
      <c r="E123" s="286" t="s">
        <v>1417</v>
      </c>
      <c r="F123" s="286"/>
      <c r="G123" s="286"/>
      <c r="H123" s="282"/>
      <c r="I123" s="282"/>
      <c r="J123" s="282"/>
      <c r="K123" s="288"/>
      <c r="M123" s="305" t="str">
        <f t="shared" ref="M123" si="62">IF((COUNTIF((H123:J123),"x"))=1,"ok","niet ok")</f>
        <v>niet ok</v>
      </c>
      <c r="N123" s="366">
        <v>4</v>
      </c>
      <c r="O123" s="305">
        <f t="shared" ref="O123" si="63">IF(J123="x",0,1)</f>
        <v>1</v>
      </c>
      <c r="P123" s="305">
        <f t="shared" si="54"/>
        <v>0</v>
      </c>
      <c r="Q123" s="305">
        <f t="shared" si="54"/>
        <v>0</v>
      </c>
      <c r="R123" s="305">
        <f t="shared" si="54"/>
        <v>1</v>
      </c>
      <c r="S123" s="305">
        <f t="shared" si="54"/>
        <v>0</v>
      </c>
      <c r="U123" s="305">
        <f t="shared" si="55"/>
        <v>0</v>
      </c>
      <c r="V123" s="305">
        <f t="shared" si="55"/>
        <v>0</v>
      </c>
      <c r="W123" s="305">
        <f t="shared" si="55"/>
        <v>0</v>
      </c>
      <c r="X123" s="305">
        <f t="shared" si="55"/>
        <v>0</v>
      </c>
    </row>
    <row r="124" spans="1:30" ht="24" x14ac:dyDescent="0.2">
      <c r="A124" s="615"/>
      <c r="B124" s="616"/>
      <c r="C124" s="320"/>
      <c r="D124" s="322" t="s">
        <v>763</v>
      </c>
      <c r="E124" s="286" t="s">
        <v>1170</v>
      </c>
      <c r="F124" s="286"/>
      <c r="G124" s="286" t="s">
        <v>1171</v>
      </c>
      <c r="H124" s="282"/>
      <c r="I124" s="282"/>
      <c r="J124" s="282"/>
      <c r="K124" s="288"/>
      <c r="M124" s="305" t="str">
        <f t="shared" si="52"/>
        <v>niet ok</v>
      </c>
      <c r="N124" s="366">
        <v>4</v>
      </c>
      <c r="O124" s="305">
        <f t="shared" si="53"/>
        <v>1</v>
      </c>
      <c r="P124" s="305">
        <f t="shared" si="54"/>
        <v>0</v>
      </c>
      <c r="Q124" s="305">
        <f t="shared" si="54"/>
        <v>0</v>
      </c>
      <c r="R124" s="305">
        <f t="shared" si="54"/>
        <v>1</v>
      </c>
      <c r="S124" s="305">
        <f t="shared" si="54"/>
        <v>0</v>
      </c>
      <c r="U124" s="305">
        <f t="shared" si="55"/>
        <v>0</v>
      </c>
      <c r="V124" s="305">
        <f t="shared" si="55"/>
        <v>0</v>
      </c>
      <c r="W124" s="305">
        <f t="shared" si="55"/>
        <v>0</v>
      </c>
      <c r="X124" s="305">
        <f t="shared" si="55"/>
        <v>0</v>
      </c>
    </row>
    <row r="125" spans="1:30" x14ac:dyDescent="0.2">
      <c r="A125" s="615"/>
      <c r="B125" s="616"/>
      <c r="C125" s="320"/>
      <c r="D125" s="322" t="s">
        <v>764</v>
      </c>
      <c r="E125" s="286" t="s">
        <v>772</v>
      </c>
      <c r="F125" s="286"/>
      <c r="G125" s="286"/>
      <c r="H125" s="282"/>
      <c r="I125" s="282"/>
      <c r="J125" s="282"/>
      <c r="K125" s="288"/>
      <c r="M125" s="305" t="str">
        <f t="shared" si="52"/>
        <v>niet ok</v>
      </c>
      <c r="N125" s="366">
        <v>4</v>
      </c>
      <c r="O125" s="305">
        <f t="shared" si="53"/>
        <v>1</v>
      </c>
      <c r="P125" s="305">
        <f t="shared" si="54"/>
        <v>0</v>
      </c>
      <c r="Q125" s="305">
        <f t="shared" si="54"/>
        <v>0</v>
      </c>
      <c r="R125" s="305">
        <f t="shared" si="54"/>
        <v>1</v>
      </c>
      <c r="S125" s="305">
        <f t="shared" si="54"/>
        <v>0</v>
      </c>
      <c r="U125" s="305">
        <f t="shared" si="55"/>
        <v>0</v>
      </c>
      <c r="V125" s="305">
        <f t="shared" si="55"/>
        <v>0</v>
      </c>
      <c r="W125" s="305">
        <f t="shared" si="55"/>
        <v>0</v>
      </c>
      <c r="X125" s="305">
        <f t="shared" si="55"/>
        <v>0</v>
      </c>
    </row>
    <row r="126" spans="1:30" ht="36" x14ac:dyDescent="0.2">
      <c r="A126" s="626">
        <v>5</v>
      </c>
      <c r="B126" s="627"/>
      <c r="C126" s="320"/>
      <c r="D126" s="322" t="s">
        <v>764</v>
      </c>
      <c r="E126" s="286" t="s">
        <v>1304</v>
      </c>
      <c r="F126" s="286"/>
      <c r="G126" s="286" t="s">
        <v>863</v>
      </c>
      <c r="H126" s="282"/>
      <c r="I126" s="282"/>
      <c r="J126" s="282"/>
      <c r="K126" s="288"/>
      <c r="M126" s="305" t="str">
        <f t="shared" si="52"/>
        <v>niet ok</v>
      </c>
      <c r="N126" s="366">
        <v>5</v>
      </c>
      <c r="O126" s="305">
        <f t="shared" si="53"/>
        <v>1</v>
      </c>
      <c r="P126" s="305">
        <f t="shared" si="54"/>
        <v>0</v>
      </c>
      <c r="Q126" s="305">
        <f t="shared" si="54"/>
        <v>0</v>
      </c>
      <c r="R126" s="305">
        <f t="shared" si="54"/>
        <v>0</v>
      </c>
      <c r="S126" s="305">
        <f t="shared" si="54"/>
        <v>1</v>
      </c>
      <c r="U126" s="305">
        <f t="shared" si="55"/>
        <v>0</v>
      </c>
      <c r="V126" s="305">
        <f t="shared" si="55"/>
        <v>0</v>
      </c>
      <c r="W126" s="305">
        <f t="shared" si="55"/>
        <v>0</v>
      </c>
      <c r="X126" s="305">
        <f t="shared" si="55"/>
        <v>0</v>
      </c>
    </row>
    <row r="127" spans="1:30" ht="36.75" thickBot="1" x14ac:dyDescent="0.25">
      <c r="A127" s="617"/>
      <c r="B127" s="618"/>
      <c r="C127" s="323"/>
      <c r="D127" s="324" t="s">
        <v>764</v>
      </c>
      <c r="E127" s="302" t="s">
        <v>1238</v>
      </c>
      <c r="F127" s="302"/>
      <c r="G127" s="302" t="s">
        <v>863</v>
      </c>
      <c r="H127" s="289"/>
      <c r="I127" s="289"/>
      <c r="J127" s="289"/>
      <c r="K127" s="290"/>
      <c r="M127" s="305" t="str">
        <f t="shared" si="52"/>
        <v>niet ok</v>
      </c>
      <c r="N127" s="366">
        <v>5</v>
      </c>
      <c r="O127" s="305">
        <f t="shared" si="53"/>
        <v>1</v>
      </c>
      <c r="P127" s="305">
        <f t="shared" si="54"/>
        <v>0</v>
      </c>
      <c r="Q127" s="305">
        <f t="shared" si="54"/>
        <v>0</v>
      </c>
      <c r="R127" s="305">
        <f t="shared" si="54"/>
        <v>0</v>
      </c>
      <c r="S127" s="305">
        <f t="shared" si="54"/>
        <v>1</v>
      </c>
      <c r="U127" s="305">
        <f t="shared" si="55"/>
        <v>0</v>
      </c>
      <c r="V127" s="305">
        <f t="shared" si="55"/>
        <v>0</v>
      </c>
      <c r="W127" s="305">
        <f t="shared" si="55"/>
        <v>0</v>
      </c>
      <c r="X127" s="305">
        <f t="shared" si="55"/>
        <v>0</v>
      </c>
    </row>
    <row r="128" spans="1:30" ht="12.75" thickBot="1" x14ac:dyDescent="0.25">
      <c r="N128" s="353" t="str">
        <f>IF(COUNT(N113:N127)=SUM(P128:S128),"OK","niet OK")</f>
        <v>OK</v>
      </c>
      <c r="O128" s="366"/>
      <c r="P128" s="364">
        <f>SUM(P113:P127)</f>
        <v>3</v>
      </c>
      <c r="Q128" s="364">
        <f>SUM(Q113:Q127)</f>
        <v>5</v>
      </c>
      <c r="R128" s="364">
        <f>SUM(R113:R127)</f>
        <v>5</v>
      </c>
      <c r="S128" s="364">
        <f>SUM(S113:S127)</f>
        <v>2</v>
      </c>
      <c r="U128" s="364">
        <f>SUM(U113:U127)</f>
        <v>0</v>
      </c>
      <c r="V128" s="364">
        <f>SUM(V113:V127)</f>
        <v>0</v>
      </c>
      <c r="W128" s="364">
        <f>SUM(W113:W127)</f>
        <v>0</v>
      </c>
      <c r="X128" s="364">
        <f>SUM(X113:X127)</f>
        <v>0</v>
      </c>
      <c r="Z128" s="287">
        <f>IF(P128=0,0,U128/P128)</f>
        <v>0</v>
      </c>
      <c r="AA128" s="287">
        <f>IF(Q128=0,0,V128/Q128)</f>
        <v>0</v>
      </c>
      <c r="AB128" s="287">
        <f t="shared" ref="AB128" si="64">IF(R128=0,0,W128/R128)</f>
        <v>0</v>
      </c>
      <c r="AC128" s="287">
        <f t="shared" ref="AC128" si="65">IF(S128=0,0,X128/S128)</f>
        <v>0</v>
      </c>
      <c r="AD128" s="287">
        <f>1+SUM(Z128:AC128)</f>
        <v>1</v>
      </c>
    </row>
    <row r="129" spans="1:24" ht="18" x14ac:dyDescent="0.25">
      <c r="A129" s="620" t="s">
        <v>734</v>
      </c>
      <c r="B129" s="621"/>
      <c r="C129" s="621" t="s">
        <v>453</v>
      </c>
      <c r="D129" s="619" t="s">
        <v>766</v>
      </c>
      <c r="E129" s="619"/>
      <c r="F129" s="341"/>
      <c r="G129" s="342"/>
      <c r="H129" s="619" t="s">
        <v>646</v>
      </c>
      <c r="I129" s="619"/>
      <c r="J129" s="343">
        <f>AD145</f>
        <v>1</v>
      </c>
      <c r="K129" s="653" t="s">
        <v>1048</v>
      </c>
      <c r="N129" s="367"/>
      <c r="O129" s="366"/>
      <c r="P129" s="364"/>
      <c r="Q129" s="364"/>
      <c r="R129" s="364"/>
      <c r="S129" s="364"/>
    </row>
    <row r="130" spans="1:24" ht="38.25" x14ac:dyDescent="0.2">
      <c r="A130" s="622"/>
      <c r="B130" s="623"/>
      <c r="C130" s="623"/>
      <c r="D130" s="295" t="s">
        <v>462</v>
      </c>
      <c r="E130" s="296" t="s">
        <v>647</v>
      </c>
      <c r="F130" s="295" t="s">
        <v>642</v>
      </c>
      <c r="G130" s="295" t="s">
        <v>102</v>
      </c>
      <c r="H130" s="295" t="s">
        <v>100</v>
      </c>
      <c r="I130" s="295" t="s">
        <v>101</v>
      </c>
      <c r="J130" s="295" t="s">
        <v>224</v>
      </c>
      <c r="K130" s="654"/>
      <c r="M130" s="366"/>
      <c r="N130" s="366"/>
      <c r="O130" s="366"/>
      <c r="P130" s="364"/>
      <c r="Q130" s="364"/>
      <c r="R130" s="364"/>
      <c r="S130" s="364"/>
    </row>
    <row r="131" spans="1:24" ht="96" x14ac:dyDescent="0.2">
      <c r="A131" s="624">
        <v>2</v>
      </c>
      <c r="B131" s="625"/>
      <c r="C131" s="297"/>
      <c r="D131" s="318" t="s">
        <v>762</v>
      </c>
      <c r="E131" s="286" t="s">
        <v>1305</v>
      </c>
      <c r="F131" s="286"/>
      <c r="G131" s="286"/>
      <c r="H131" s="282"/>
      <c r="I131" s="282"/>
      <c r="J131" s="282"/>
      <c r="K131" s="288"/>
      <c r="M131" s="305" t="str">
        <f t="shared" ref="M131:M144" si="66">IF((COUNTIF((H131:J131),"x"))=1,"ok","niet ok")</f>
        <v>niet ok</v>
      </c>
      <c r="N131" s="363">
        <v>2</v>
      </c>
      <c r="O131" s="305">
        <f t="shared" ref="O131:O144" si="67">IF(J131="x",0,1)</f>
        <v>1</v>
      </c>
      <c r="P131" s="305">
        <f t="shared" ref="P131:S144" si="68">IF(AND($O131=1,$N131=P$23),1,0)</f>
        <v>1</v>
      </c>
      <c r="Q131" s="305">
        <f t="shared" si="68"/>
        <v>0</v>
      </c>
      <c r="R131" s="305">
        <f t="shared" si="68"/>
        <v>0</v>
      </c>
      <c r="S131" s="305">
        <f t="shared" si="68"/>
        <v>0</v>
      </c>
      <c r="U131" s="305">
        <f t="shared" ref="U131:X144" si="69">IF(AND($N131=U$23,$H131="x"),1,0)</f>
        <v>0</v>
      </c>
      <c r="V131" s="305">
        <f t="shared" si="69"/>
        <v>0</v>
      </c>
      <c r="W131" s="305">
        <f t="shared" si="69"/>
        <v>0</v>
      </c>
      <c r="X131" s="305">
        <f t="shared" si="69"/>
        <v>0</v>
      </c>
    </row>
    <row r="132" spans="1:24" x14ac:dyDescent="0.2">
      <c r="A132" s="624"/>
      <c r="B132" s="625"/>
      <c r="C132" s="297"/>
      <c r="D132" s="318" t="s">
        <v>763</v>
      </c>
      <c r="E132" s="286" t="s">
        <v>767</v>
      </c>
      <c r="F132" s="286"/>
      <c r="G132" s="286"/>
      <c r="H132" s="282"/>
      <c r="I132" s="282"/>
      <c r="J132" s="282"/>
      <c r="K132" s="288"/>
      <c r="M132" s="305" t="str">
        <f t="shared" si="66"/>
        <v>niet ok</v>
      </c>
      <c r="N132" s="363">
        <v>2</v>
      </c>
      <c r="O132" s="305">
        <f t="shared" si="67"/>
        <v>1</v>
      </c>
      <c r="P132" s="305">
        <f t="shared" si="68"/>
        <v>1</v>
      </c>
      <c r="Q132" s="305">
        <f t="shared" si="68"/>
        <v>0</v>
      </c>
      <c r="R132" s="305">
        <f t="shared" si="68"/>
        <v>0</v>
      </c>
      <c r="S132" s="305">
        <f t="shared" si="68"/>
        <v>0</v>
      </c>
      <c r="U132" s="305">
        <f t="shared" si="69"/>
        <v>0</v>
      </c>
      <c r="V132" s="305">
        <f t="shared" si="69"/>
        <v>0</v>
      </c>
      <c r="W132" s="305">
        <f t="shared" si="69"/>
        <v>0</v>
      </c>
      <c r="X132" s="305">
        <f t="shared" si="69"/>
        <v>0</v>
      </c>
    </row>
    <row r="133" spans="1:24" ht="60" x14ac:dyDescent="0.2">
      <c r="A133" s="613">
        <v>3</v>
      </c>
      <c r="B133" s="614"/>
      <c r="C133" s="297"/>
      <c r="D133" s="325" t="s">
        <v>762</v>
      </c>
      <c r="E133" s="286" t="s">
        <v>1306</v>
      </c>
      <c r="F133" s="286"/>
      <c r="G133" s="286"/>
      <c r="H133" s="282"/>
      <c r="I133" s="282"/>
      <c r="J133" s="282"/>
      <c r="K133" s="288"/>
      <c r="M133" s="305" t="str">
        <f t="shared" si="66"/>
        <v>niet ok</v>
      </c>
      <c r="N133" s="363">
        <v>3</v>
      </c>
      <c r="O133" s="305">
        <f t="shared" si="67"/>
        <v>1</v>
      </c>
      <c r="P133" s="305">
        <f t="shared" si="68"/>
        <v>0</v>
      </c>
      <c r="Q133" s="305">
        <f t="shared" si="68"/>
        <v>1</v>
      </c>
      <c r="R133" s="305">
        <f t="shared" si="68"/>
        <v>0</v>
      </c>
      <c r="S133" s="305">
        <f t="shared" si="68"/>
        <v>0</v>
      </c>
      <c r="U133" s="305">
        <f t="shared" si="69"/>
        <v>0</v>
      </c>
      <c r="V133" s="305">
        <f t="shared" si="69"/>
        <v>0</v>
      </c>
      <c r="W133" s="305">
        <f t="shared" si="69"/>
        <v>0</v>
      </c>
      <c r="X133" s="305">
        <f t="shared" si="69"/>
        <v>0</v>
      </c>
    </row>
    <row r="134" spans="1:24" ht="36" x14ac:dyDescent="0.2">
      <c r="A134" s="613"/>
      <c r="B134" s="614"/>
      <c r="C134" s="297"/>
      <c r="D134" s="318" t="s">
        <v>762</v>
      </c>
      <c r="E134" s="286" t="s">
        <v>1436</v>
      </c>
      <c r="F134" s="286"/>
      <c r="G134" s="286"/>
      <c r="H134" s="282"/>
      <c r="I134" s="282"/>
      <c r="J134" s="282"/>
      <c r="K134" s="288"/>
      <c r="M134" s="305" t="str">
        <f t="shared" si="66"/>
        <v>niet ok</v>
      </c>
      <c r="N134" s="363">
        <v>3</v>
      </c>
      <c r="O134" s="305">
        <f t="shared" si="67"/>
        <v>1</v>
      </c>
      <c r="P134" s="305">
        <f t="shared" si="68"/>
        <v>0</v>
      </c>
      <c r="Q134" s="305">
        <f t="shared" si="68"/>
        <v>1</v>
      </c>
      <c r="R134" s="305">
        <f t="shared" si="68"/>
        <v>0</v>
      </c>
      <c r="S134" s="305">
        <f t="shared" si="68"/>
        <v>0</v>
      </c>
      <c r="U134" s="305">
        <f t="shared" si="69"/>
        <v>0</v>
      </c>
      <c r="V134" s="305">
        <f t="shared" si="69"/>
        <v>0</v>
      </c>
      <c r="W134" s="305">
        <f t="shared" si="69"/>
        <v>0</v>
      </c>
      <c r="X134" s="305">
        <f t="shared" si="69"/>
        <v>0</v>
      </c>
    </row>
    <row r="135" spans="1:24" ht="24" x14ac:dyDescent="0.2">
      <c r="A135" s="613"/>
      <c r="B135" s="614"/>
      <c r="C135" s="297"/>
      <c r="D135" s="318" t="s">
        <v>763</v>
      </c>
      <c r="E135" s="286" t="s">
        <v>1172</v>
      </c>
      <c r="F135" s="286"/>
      <c r="G135" s="286"/>
      <c r="H135" s="282"/>
      <c r="I135" s="282"/>
      <c r="J135" s="282"/>
      <c r="K135" s="288"/>
      <c r="M135" s="305" t="str">
        <f t="shared" si="66"/>
        <v>niet ok</v>
      </c>
      <c r="N135" s="363">
        <v>3</v>
      </c>
      <c r="O135" s="305">
        <f t="shared" si="67"/>
        <v>1</v>
      </c>
      <c r="P135" s="305">
        <f t="shared" si="68"/>
        <v>0</v>
      </c>
      <c r="Q135" s="305">
        <f t="shared" si="68"/>
        <v>1</v>
      </c>
      <c r="R135" s="305">
        <f t="shared" si="68"/>
        <v>0</v>
      </c>
      <c r="S135" s="305">
        <f t="shared" si="68"/>
        <v>0</v>
      </c>
      <c r="U135" s="305">
        <f t="shared" si="69"/>
        <v>0</v>
      </c>
      <c r="V135" s="305">
        <f t="shared" si="69"/>
        <v>0</v>
      </c>
      <c r="W135" s="305">
        <f t="shared" si="69"/>
        <v>0</v>
      </c>
      <c r="X135" s="305">
        <f t="shared" si="69"/>
        <v>0</v>
      </c>
    </row>
    <row r="136" spans="1:24" ht="48" x14ac:dyDescent="0.2">
      <c r="A136" s="613"/>
      <c r="B136" s="614"/>
      <c r="C136" s="297"/>
      <c r="D136" s="318" t="s">
        <v>764</v>
      </c>
      <c r="E136" s="286" t="s">
        <v>1307</v>
      </c>
      <c r="F136" s="286"/>
      <c r="G136" s="286"/>
      <c r="H136" s="282"/>
      <c r="I136" s="282"/>
      <c r="J136" s="282"/>
      <c r="K136" s="288"/>
      <c r="M136" s="305" t="str">
        <f t="shared" si="66"/>
        <v>niet ok</v>
      </c>
      <c r="N136" s="366">
        <v>3</v>
      </c>
      <c r="O136" s="305">
        <f t="shared" si="67"/>
        <v>1</v>
      </c>
      <c r="P136" s="305">
        <f t="shared" si="68"/>
        <v>0</v>
      </c>
      <c r="Q136" s="305">
        <f t="shared" si="68"/>
        <v>1</v>
      </c>
      <c r="R136" s="305">
        <f t="shared" si="68"/>
        <v>0</v>
      </c>
      <c r="S136" s="305">
        <f t="shared" si="68"/>
        <v>0</v>
      </c>
      <c r="U136" s="305">
        <f t="shared" si="69"/>
        <v>0</v>
      </c>
      <c r="V136" s="305">
        <f t="shared" si="69"/>
        <v>0</v>
      </c>
      <c r="W136" s="305">
        <f t="shared" si="69"/>
        <v>0</v>
      </c>
      <c r="X136" s="305">
        <f t="shared" si="69"/>
        <v>0</v>
      </c>
    </row>
    <row r="137" spans="1:24" x14ac:dyDescent="0.2">
      <c r="A137" s="613"/>
      <c r="B137" s="614"/>
      <c r="C137" s="297"/>
      <c r="D137" s="318" t="s">
        <v>764</v>
      </c>
      <c r="E137" s="286" t="s">
        <v>865</v>
      </c>
      <c r="F137" s="286"/>
      <c r="G137" s="286"/>
      <c r="H137" s="282"/>
      <c r="I137" s="282"/>
      <c r="J137" s="282"/>
      <c r="K137" s="288"/>
      <c r="M137" s="305" t="str">
        <f t="shared" si="66"/>
        <v>niet ok</v>
      </c>
      <c r="N137" s="366">
        <v>3</v>
      </c>
      <c r="O137" s="305">
        <f t="shared" si="67"/>
        <v>1</v>
      </c>
      <c r="P137" s="305">
        <f t="shared" si="68"/>
        <v>0</v>
      </c>
      <c r="Q137" s="305">
        <f t="shared" si="68"/>
        <v>1</v>
      </c>
      <c r="R137" s="305">
        <f t="shared" si="68"/>
        <v>0</v>
      </c>
      <c r="S137" s="305">
        <f t="shared" si="68"/>
        <v>0</v>
      </c>
      <c r="U137" s="305">
        <f t="shared" si="69"/>
        <v>0</v>
      </c>
      <c r="V137" s="305">
        <f t="shared" si="69"/>
        <v>0</v>
      </c>
      <c r="W137" s="305">
        <f t="shared" si="69"/>
        <v>0</v>
      </c>
      <c r="X137" s="305">
        <f t="shared" si="69"/>
        <v>0</v>
      </c>
    </row>
    <row r="138" spans="1:24" x14ac:dyDescent="0.2">
      <c r="A138" s="613"/>
      <c r="B138" s="614"/>
      <c r="C138" s="297"/>
      <c r="D138" s="318" t="s">
        <v>764</v>
      </c>
      <c r="E138" s="286" t="s">
        <v>1308</v>
      </c>
      <c r="F138" s="286"/>
      <c r="G138" s="286"/>
      <c r="H138" s="282"/>
      <c r="I138" s="282"/>
      <c r="J138" s="282"/>
      <c r="K138" s="288"/>
      <c r="M138" s="305" t="str">
        <f t="shared" si="66"/>
        <v>niet ok</v>
      </c>
      <c r="N138" s="366">
        <v>3</v>
      </c>
      <c r="O138" s="305">
        <f t="shared" si="67"/>
        <v>1</v>
      </c>
      <c r="P138" s="305">
        <f t="shared" si="68"/>
        <v>0</v>
      </c>
      <c r="Q138" s="305">
        <f t="shared" si="68"/>
        <v>1</v>
      </c>
      <c r="R138" s="305">
        <f t="shared" si="68"/>
        <v>0</v>
      </c>
      <c r="S138" s="305">
        <f t="shared" si="68"/>
        <v>0</v>
      </c>
      <c r="U138" s="305">
        <f t="shared" si="69"/>
        <v>0</v>
      </c>
      <c r="V138" s="305">
        <f t="shared" si="69"/>
        <v>0</v>
      </c>
      <c r="W138" s="305">
        <f t="shared" si="69"/>
        <v>0</v>
      </c>
      <c r="X138" s="305">
        <f t="shared" si="69"/>
        <v>0</v>
      </c>
    </row>
    <row r="139" spans="1:24" ht="36" x14ac:dyDescent="0.2">
      <c r="A139" s="615">
        <v>4</v>
      </c>
      <c r="B139" s="616"/>
      <c r="C139" s="297"/>
      <c r="D139" s="318" t="s">
        <v>763</v>
      </c>
      <c r="E139" s="286" t="s">
        <v>864</v>
      </c>
      <c r="F139" s="286"/>
      <c r="G139" s="286"/>
      <c r="H139" s="282"/>
      <c r="I139" s="282"/>
      <c r="J139" s="282"/>
      <c r="K139" s="288"/>
      <c r="M139" s="305" t="str">
        <f t="shared" si="66"/>
        <v>niet ok</v>
      </c>
      <c r="N139" s="366">
        <v>4</v>
      </c>
      <c r="O139" s="305">
        <f t="shared" si="67"/>
        <v>1</v>
      </c>
      <c r="P139" s="305">
        <f t="shared" si="68"/>
        <v>0</v>
      </c>
      <c r="Q139" s="305">
        <f t="shared" si="68"/>
        <v>0</v>
      </c>
      <c r="R139" s="305">
        <f t="shared" si="68"/>
        <v>1</v>
      </c>
      <c r="S139" s="305">
        <f t="shared" si="68"/>
        <v>0</v>
      </c>
      <c r="U139" s="305">
        <f t="shared" si="69"/>
        <v>0</v>
      </c>
      <c r="V139" s="305">
        <f t="shared" si="69"/>
        <v>0</v>
      </c>
      <c r="W139" s="305">
        <f t="shared" si="69"/>
        <v>0</v>
      </c>
      <c r="X139" s="305">
        <f t="shared" si="69"/>
        <v>0</v>
      </c>
    </row>
    <row r="140" spans="1:24" x14ac:dyDescent="0.2">
      <c r="A140" s="615"/>
      <c r="B140" s="616"/>
      <c r="C140" s="297"/>
      <c r="D140" s="326" t="s">
        <v>764</v>
      </c>
      <c r="E140" s="286" t="s">
        <v>773</v>
      </c>
      <c r="F140" s="286"/>
      <c r="G140" s="286"/>
      <c r="H140" s="282"/>
      <c r="I140" s="282"/>
      <c r="J140" s="282"/>
      <c r="K140" s="288"/>
      <c r="M140" s="305" t="str">
        <f t="shared" si="66"/>
        <v>niet ok</v>
      </c>
      <c r="N140" s="366">
        <v>4</v>
      </c>
      <c r="O140" s="305">
        <f t="shared" si="67"/>
        <v>1</v>
      </c>
      <c r="P140" s="305">
        <f t="shared" si="68"/>
        <v>0</v>
      </c>
      <c r="Q140" s="305">
        <f t="shared" si="68"/>
        <v>0</v>
      </c>
      <c r="R140" s="305">
        <f t="shared" si="68"/>
        <v>1</v>
      </c>
      <c r="S140" s="305">
        <f t="shared" si="68"/>
        <v>0</v>
      </c>
      <c r="U140" s="305">
        <f t="shared" si="69"/>
        <v>0</v>
      </c>
      <c r="V140" s="305">
        <f t="shared" si="69"/>
        <v>0</v>
      </c>
      <c r="W140" s="305">
        <f t="shared" si="69"/>
        <v>0</v>
      </c>
      <c r="X140" s="305">
        <f t="shared" si="69"/>
        <v>0</v>
      </c>
    </row>
    <row r="141" spans="1:24" ht="36" x14ac:dyDescent="0.2">
      <c r="A141" s="615"/>
      <c r="B141" s="616"/>
      <c r="C141" s="297"/>
      <c r="D141" s="318" t="s">
        <v>764</v>
      </c>
      <c r="E141" s="286" t="s">
        <v>1173</v>
      </c>
      <c r="F141" s="286"/>
      <c r="G141" s="286"/>
      <c r="H141" s="282"/>
      <c r="I141" s="282"/>
      <c r="J141" s="282"/>
      <c r="K141" s="288"/>
      <c r="M141" s="305" t="str">
        <f t="shared" si="66"/>
        <v>niet ok</v>
      </c>
      <c r="N141" s="366">
        <v>4</v>
      </c>
      <c r="O141" s="305">
        <f t="shared" si="67"/>
        <v>1</v>
      </c>
      <c r="P141" s="305">
        <f t="shared" si="68"/>
        <v>0</v>
      </c>
      <c r="Q141" s="305">
        <f t="shared" si="68"/>
        <v>0</v>
      </c>
      <c r="R141" s="305">
        <f t="shared" si="68"/>
        <v>1</v>
      </c>
      <c r="S141" s="305">
        <f t="shared" si="68"/>
        <v>0</v>
      </c>
      <c r="U141" s="305">
        <f t="shared" si="69"/>
        <v>0</v>
      </c>
      <c r="V141" s="305">
        <f t="shared" si="69"/>
        <v>0</v>
      </c>
      <c r="W141" s="305">
        <f t="shared" si="69"/>
        <v>0</v>
      </c>
      <c r="X141" s="305">
        <f t="shared" si="69"/>
        <v>0</v>
      </c>
    </row>
    <row r="142" spans="1:24" x14ac:dyDescent="0.2">
      <c r="A142" s="615"/>
      <c r="B142" s="616"/>
      <c r="C142" s="297"/>
      <c r="D142" s="318" t="s">
        <v>764</v>
      </c>
      <c r="E142" s="286" t="s">
        <v>1239</v>
      </c>
      <c r="F142" s="286"/>
      <c r="G142" s="286"/>
      <c r="H142" s="282"/>
      <c r="I142" s="282"/>
      <c r="J142" s="282"/>
      <c r="K142" s="288"/>
      <c r="M142" s="305" t="str">
        <f t="shared" si="66"/>
        <v>niet ok</v>
      </c>
      <c r="N142" s="364">
        <v>4</v>
      </c>
      <c r="O142" s="305">
        <f t="shared" si="67"/>
        <v>1</v>
      </c>
      <c r="P142" s="305">
        <f t="shared" si="68"/>
        <v>0</v>
      </c>
      <c r="Q142" s="305">
        <f t="shared" si="68"/>
        <v>0</v>
      </c>
      <c r="R142" s="305">
        <f t="shared" si="68"/>
        <v>1</v>
      </c>
      <c r="S142" s="305">
        <f t="shared" si="68"/>
        <v>0</v>
      </c>
      <c r="U142" s="305">
        <f t="shared" si="69"/>
        <v>0</v>
      </c>
      <c r="V142" s="305">
        <f t="shared" si="69"/>
        <v>0</v>
      </c>
      <c r="W142" s="305">
        <f t="shared" si="69"/>
        <v>0</v>
      </c>
      <c r="X142" s="305">
        <f t="shared" si="69"/>
        <v>0</v>
      </c>
    </row>
    <row r="143" spans="1:24" ht="24" x14ac:dyDescent="0.2">
      <c r="A143" s="626">
        <v>5</v>
      </c>
      <c r="B143" s="627"/>
      <c r="C143" s="299"/>
      <c r="D143" s="318" t="s">
        <v>763</v>
      </c>
      <c r="E143" s="286" t="s">
        <v>1309</v>
      </c>
      <c r="F143" s="286"/>
      <c r="G143" s="286"/>
      <c r="H143" s="282"/>
      <c r="I143" s="282"/>
      <c r="J143" s="282"/>
      <c r="K143" s="288"/>
      <c r="M143" s="305" t="str">
        <f t="shared" si="66"/>
        <v>niet ok</v>
      </c>
      <c r="N143" s="366">
        <v>5</v>
      </c>
      <c r="O143" s="305">
        <f t="shared" si="67"/>
        <v>1</v>
      </c>
      <c r="P143" s="305">
        <f t="shared" si="68"/>
        <v>0</v>
      </c>
      <c r="Q143" s="305">
        <f t="shared" si="68"/>
        <v>0</v>
      </c>
      <c r="R143" s="305">
        <f t="shared" si="68"/>
        <v>0</v>
      </c>
      <c r="S143" s="305">
        <f t="shared" si="68"/>
        <v>1</v>
      </c>
      <c r="U143" s="305">
        <f t="shared" si="69"/>
        <v>0</v>
      </c>
      <c r="V143" s="305">
        <f t="shared" si="69"/>
        <v>0</v>
      </c>
      <c r="W143" s="305">
        <f t="shared" si="69"/>
        <v>0</v>
      </c>
      <c r="X143" s="305">
        <f t="shared" si="69"/>
        <v>0</v>
      </c>
    </row>
    <row r="144" spans="1:24" ht="36.75" thickBot="1" x14ac:dyDescent="0.25">
      <c r="A144" s="617"/>
      <c r="B144" s="618"/>
      <c r="C144" s="300"/>
      <c r="D144" s="319" t="s">
        <v>764</v>
      </c>
      <c r="E144" s="302" t="s">
        <v>1310</v>
      </c>
      <c r="F144" s="302"/>
      <c r="G144" s="302"/>
      <c r="H144" s="289"/>
      <c r="I144" s="289"/>
      <c r="J144" s="289"/>
      <c r="K144" s="290"/>
      <c r="M144" s="305" t="str">
        <f t="shared" si="66"/>
        <v>niet ok</v>
      </c>
      <c r="N144" s="367">
        <v>5</v>
      </c>
      <c r="O144" s="305">
        <f t="shared" si="67"/>
        <v>1</v>
      </c>
      <c r="P144" s="305">
        <f t="shared" si="68"/>
        <v>0</v>
      </c>
      <c r="Q144" s="305">
        <f t="shared" si="68"/>
        <v>0</v>
      </c>
      <c r="R144" s="305">
        <f t="shared" si="68"/>
        <v>0</v>
      </c>
      <c r="S144" s="305">
        <f t="shared" si="68"/>
        <v>1</v>
      </c>
      <c r="U144" s="305">
        <f t="shared" si="69"/>
        <v>0</v>
      </c>
      <c r="V144" s="305">
        <f t="shared" si="69"/>
        <v>0</v>
      </c>
      <c r="W144" s="305">
        <f t="shared" si="69"/>
        <v>0</v>
      </c>
      <c r="X144" s="305">
        <f t="shared" si="69"/>
        <v>0</v>
      </c>
    </row>
    <row r="145" spans="1:30" ht="12.75" thickBot="1" x14ac:dyDescent="0.25">
      <c r="M145" s="367"/>
      <c r="N145" s="353" t="str">
        <f>IF(COUNT(N131:N144)=SUM(P145:S145),"OK","niet OK")</f>
        <v>OK</v>
      </c>
      <c r="P145" s="352">
        <f>SUM(P131:P144)</f>
        <v>2</v>
      </c>
      <c r="Q145" s="352">
        <f t="shared" ref="Q145:S145" si="70">SUM(Q131:Q144)</f>
        <v>6</v>
      </c>
      <c r="R145" s="352">
        <f t="shared" si="70"/>
        <v>4</v>
      </c>
      <c r="S145" s="352">
        <f t="shared" si="70"/>
        <v>2</v>
      </c>
      <c r="U145" s="352">
        <f t="shared" ref="U145:X145" si="71">SUM(U131:U144)</f>
        <v>0</v>
      </c>
      <c r="V145" s="352">
        <f t="shared" si="71"/>
        <v>0</v>
      </c>
      <c r="W145" s="352">
        <f t="shared" si="71"/>
        <v>0</v>
      </c>
      <c r="X145" s="352">
        <f t="shared" si="71"/>
        <v>0</v>
      </c>
      <c r="Z145" s="287">
        <f>IF(P145=0,0,U145/P145)</f>
        <v>0</v>
      </c>
      <c r="AA145" s="287">
        <f>IF(Q145=0,0,V145/Q145)</f>
        <v>0</v>
      </c>
      <c r="AB145" s="287">
        <f t="shared" ref="AB145" si="72">IF(R145=0,0,W145/R145)</f>
        <v>0</v>
      </c>
      <c r="AC145" s="287">
        <f t="shared" ref="AC145" si="73">IF(S145=0,0,X145/S145)</f>
        <v>0</v>
      </c>
      <c r="AD145" s="287">
        <f>1+SUM(Z145:AC145)</f>
        <v>1</v>
      </c>
    </row>
    <row r="146" spans="1:30" ht="18" x14ac:dyDescent="0.25">
      <c r="A146" s="620" t="s">
        <v>734</v>
      </c>
      <c r="B146" s="621"/>
      <c r="C146" s="621" t="s">
        <v>453</v>
      </c>
      <c r="D146" s="619" t="s">
        <v>1434</v>
      </c>
      <c r="E146" s="619"/>
      <c r="F146" s="341"/>
      <c r="G146" s="342"/>
      <c r="H146" s="619" t="s">
        <v>646</v>
      </c>
      <c r="I146" s="619"/>
      <c r="J146" s="343">
        <f>AD161</f>
        <v>1</v>
      </c>
      <c r="K146" s="653" t="s">
        <v>1048</v>
      </c>
    </row>
    <row r="147" spans="1:30" ht="38.25" x14ac:dyDescent="0.2">
      <c r="A147" s="622"/>
      <c r="B147" s="623"/>
      <c r="C147" s="623"/>
      <c r="D147" s="295" t="s">
        <v>462</v>
      </c>
      <c r="E147" s="296" t="s">
        <v>647</v>
      </c>
      <c r="F147" s="295" t="s">
        <v>642</v>
      </c>
      <c r="G147" s="295" t="s">
        <v>102</v>
      </c>
      <c r="H147" s="295" t="s">
        <v>100</v>
      </c>
      <c r="I147" s="295" t="s">
        <v>101</v>
      </c>
      <c r="J147" s="295" t="s">
        <v>224</v>
      </c>
      <c r="K147" s="654"/>
    </row>
    <row r="148" spans="1:30" ht="48" x14ac:dyDescent="0.2">
      <c r="A148" s="624">
        <v>2</v>
      </c>
      <c r="B148" s="625"/>
      <c r="C148" s="297"/>
      <c r="D148" s="318" t="s">
        <v>762</v>
      </c>
      <c r="E148" s="286" t="s">
        <v>898</v>
      </c>
      <c r="F148" s="286"/>
      <c r="G148" s="286" t="s">
        <v>866</v>
      </c>
      <c r="H148" s="282"/>
      <c r="I148" s="282"/>
      <c r="J148" s="282"/>
      <c r="K148" s="288"/>
      <c r="M148" s="305" t="str">
        <f t="shared" ref="M148:M160" si="74">IF((COUNTIF((H148:J148),"x"))=1,"ok","niet ok")</f>
        <v>niet ok</v>
      </c>
      <c r="N148" s="363">
        <v>2</v>
      </c>
      <c r="O148" s="305">
        <f t="shared" ref="O148:O160" si="75">IF(J148="x",0,1)</f>
        <v>1</v>
      </c>
      <c r="P148" s="305">
        <f t="shared" ref="P148:S160" si="76">IF(AND($O148=1,$N148=P$23),1,0)</f>
        <v>1</v>
      </c>
      <c r="Q148" s="305">
        <f t="shared" si="76"/>
        <v>0</v>
      </c>
      <c r="R148" s="305">
        <f t="shared" si="76"/>
        <v>0</v>
      </c>
      <c r="S148" s="305">
        <f t="shared" si="76"/>
        <v>0</v>
      </c>
      <c r="U148" s="305">
        <f t="shared" ref="U148:X160" si="77">IF(AND($N148=U$23,$H148="x"),1,0)</f>
        <v>0</v>
      </c>
      <c r="V148" s="305">
        <f t="shared" si="77"/>
        <v>0</v>
      </c>
      <c r="W148" s="305">
        <f t="shared" si="77"/>
        <v>0</v>
      </c>
      <c r="X148" s="305">
        <f t="shared" si="77"/>
        <v>0</v>
      </c>
    </row>
    <row r="149" spans="1:30" ht="36" x14ac:dyDescent="0.2">
      <c r="A149" s="624"/>
      <c r="B149" s="625"/>
      <c r="C149" s="297"/>
      <c r="D149" s="327" t="s">
        <v>763</v>
      </c>
      <c r="E149" s="286" t="s">
        <v>1121</v>
      </c>
      <c r="F149" s="286"/>
      <c r="G149" s="286"/>
      <c r="H149" s="282"/>
      <c r="I149" s="282"/>
      <c r="J149" s="282"/>
      <c r="K149" s="288"/>
      <c r="M149" s="305" t="str">
        <f t="shared" si="74"/>
        <v>niet ok</v>
      </c>
      <c r="N149" s="363">
        <v>2</v>
      </c>
      <c r="O149" s="305">
        <f t="shared" si="75"/>
        <v>1</v>
      </c>
      <c r="P149" s="305">
        <f t="shared" si="76"/>
        <v>1</v>
      </c>
      <c r="Q149" s="305">
        <f t="shared" si="76"/>
        <v>0</v>
      </c>
      <c r="R149" s="305">
        <f t="shared" si="76"/>
        <v>0</v>
      </c>
      <c r="S149" s="305">
        <f t="shared" si="76"/>
        <v>0</v>
      </c>
      <c r="U149" s="305">
        <f t="shared" si="77"/>
        <v>0</v>
      </c>
      <c r="V149" s="305">
        <f t="shared" si="77"/>
        <v>0</v>
      </c>
      <c r="W149" s="305">
        <f t="shared" si="77"/>
        <v>0</v>
      </c>
      <c r="X149" s="305">
        <f t="shared" si="77"/>
        <v>0</v>
      </c>
    </row>
    <row r="150" spans="1:30" ht="36" x14ac:dyDescent="0.2">
      <c r="A150" s="613">
        <v>3</v>
      </c>
      <c r="B150" s="614"/>
      <c r="C150" s="297"/>
      <c r="D150" s="326" t="s">
        <v>762</v>
      </c>
      <c r="E150" s="286" t="s">
        <v>1311</v>
      </c>
      <c r="F150" s="286"/>
      <c r="G150" s="286" t="s">
        <v>866</v>
      </c>
      <c r="H150" s="282"/>
      <c r="I150" s="282"/>
      <c r="J150" s="282"/>
      <c r="K150" s="288"/>
      <c r="M150" s="305" t="str">
        <f t="shared" si="74"/>
        <v>niet ok</v>
      </c>
      <c r="N150" s="363">
        <v>3</v>
      </c>
      <c r="O150" s="305">
        <f t="shared" si="75"/>
        <v>1</v>
      </c>
      <c r="P150" s="305">
        <f t="shared" si="76"/>
        <v>0</v>
      </c>
      <c r="Q150" s="305">
        <f t="shared" si="76"/>
        <v>1</v>
      </c>
      <c r="R150" s="305">
        <f t="shared" si="76"/>
        <v>0</v>
      </c>
      <c r="S150" s="305">
        <f t="shared" si="76"/>
        <v>0</v>
      </c>
      <c r="U150" s="305">
        <f t="shared" si="77"/>
        <v>0</v>
      </c>
      <c r="V150" s="305">
        <f t="shared" si="77"/>
        <v>0</v>
      </c>
      <c r="W150" s="305">
        <f t="shared" si="77"/>
        <v>0</v>
      </c>
      <c r="X150" s="305">
        <f t="shared" si="77"/>
        <v>0</v>
      </c>
    </row>
    <row r="151" spans="1:30" x14ac:dyDescent="0.2">
      <c r="A151" s="613"/>
      <c r="B151" s="614"/>
      <c r="C151" s="297"/>
      <c r="D151" s="318" t="s">
        <v>763</v>
      </c>
      <c r="E151" s="286" t="s">
        <v>867</v>
      </c>
      <c r="F151" s="286"/>
      <c r="G151" s="286" t="s">
        <v>896</v>
      </c>
      <c r="H151" s="282"/>
      <c r="I151" s="282"/>
      <c r="J151" s="282"/>
      <c r="K151" s="288"/>
      <c r="M151" s="305" t="str">
        <f t="shared" si="74"/>
        <v>niet ok</v>
      </c>
      <c r="N151" s="363">
        <v>3</v>
      </c>
      <c r="O151" s="305">
        <f t="shared" si="75"/>
        <v>1</v>
      </c>
      <c r="P151" s="305">
        <f t="shared" si="76"/>
        <v>0</v>
      </c>
      <c r="Q151" s="305">
        <f t="shared" si="76"/>
        <v>1</v>
      </c>
      <c r="R151" s="305">
        <f t="shared" si="76"/>
        <v>0</v>
      </c>
      <c r="S151" s="305">
        <f t="shared" si="76"/>
        <v>0</v>
      </c>
      <c r="U151" s="305">
        <f t="shared" si="77"/>
        <v>0</v>
      </c>
      <c r="V151" s="305">
        <f t="shared" si="77"/>
        <v>0</v>
      </c>
      <c r="W151" s="305">
        <f t="shared" si="77"/>
        <v>0</v>
      </c>
      <c r="X151" s="305">
        <f t="shared" si="77"/>
        <v>0</v>
      </c>
    </row>
    <row r="152" spans="1:30" x14ac:dyDescent="0.2">
      <c r="A152" s="613"/>
      <c r="B152" s="614"/>
      <c r="C152" s="297"/>
      <c r="D152" s="326" t="s">
        <v>763</v>
      </c>
      <c r="E152" s="286" t="s">
        <v>1312</v>
      </c>
      <c r="F152" s="286"/>
      <c r="G152" s="286" t="s">
        <v>895</v>
      </c>
      <c r="H152" s="282"/>
      <c r="I152" s="282"/>
      <c r="J152" s="282"/>
      <c r="K152" s="288"/>
      <c r="M152" s="305" t="str">
        <f t="shared" si="74"/>
        <v>niet ok</v>
      </c>
      <c r="N152" s="363">
        <v>3</v>
      </c>
      <c r="O152" s="305">
        <f t="shared" si="75"/>
        <v>1</v>
      </c>
      <c r="P152" s="305">
        <f t="shared" si="76"/>
        <v>0</v>
      </c>
      <c r="Q152" s="305">
        <f t="shared" si="76"/>
        <v>1</v>
      </c>
      <c r="R152" s="305">
        <f t="shared" si="76"/>
        <v>0</v>
      </c>
      <c r="S152" s="305">
        <f t="shared" si="76"/>
        <v>0</v>
      </c>
      <c r="U152" s="305">
        <f t="shared" si="77"/>
        <v>0</v>
      </c>
      <c r="V152" s="305">
        <f t="shared" si="77"/>
        <v>0</v>
      </c>
      <c r="W152" s="305">
        <f t="shared" si="77"/>
        <v>0</v>
      </c>
      <c r="X152" s="305">
        <f t="shared" si="77"/>
        <v>0</v>
      </c>
    </row>
    <row r="153" spans="1:30" ht="36" x14ac:dyDescent="0.2">
      <c r="A153" s="613"/>
      <c r="B153" s="614"/>
      <c r="C153" s="297"/>
      <c r="D153" s="326" t="s">
        <v>763</v>
      </c>
      <c r="E153" s="286" t="s">
        <v>899</v>
      </c>
      <c r="F153" s="286"/>
      <c r="G153" s="286" t="s">
        <v>897</v>
      </c>
      <c r="H153" s="282"/>
      <c r="I153" s="282"/>
      <c r="J153" s="282"/>
      <c r="K153" s="288"/>
      <c r="M153" s="305" t="str">
        <f t="shared" si="74"/>
        <v>niet ok</v>
      </c>
      <c r="N153" s="363">
        <v>3</v>
      </c>
      <c r="O153" s="305">
        <f t="shared" si="75"/>
        <v>1</v>
      </c>
      <c r="P153" s="305">
        <f t="shared" si="76"/>
        <v>0</v>
      </c>
      <c r="Q153" s="305">
        <f t="shared" si="76"/>
        <v>1</v>
      </c>
      <c r="R153" s="305">
        <f t="shared" si="76"/>
        <v>0</v>
      </c>
      <c r="S153" s="305">
        <f t="shared" si="76"/>
        <v>0</v>
      </c>
      <c r="U153" s="305">
        <f t="shared" si="77"/>
        <v>0</v>
      </c>
      <c r="V153" s="305">
        <f t="shared" si="77"/>
        <v>0</v>
      </c>
      <c r="W153" s="305">
        <f t="shared" si="77"/>
        <v>0</v>
      </c>
      <c r="X153" s="305">
        <f t="shared" si="77"/>
        <v>0</v>
      </c>
    </row>
    <row r="154" spans="1:30" x14ac:dyDescent="0.2">
      <c r="A154" s="613"/>
      <c r="B154" s="614"/>
      <c r="C154" s="297"/>
      <c r="D154" s="318" t="s">
        <v>764</v>
      </c>
      <c r="E154" s="286" t="s">
        <v>1174</v>
      </c>
      <c r="F154" s="286"/>
      <c r="G154" s="286" t="s">
        <v>866</v>
      </c>
      <c r="H154" s="282"/>
      <c r="I154" s="282"/>
      <c r="J154" s="282"/>
      <c r="K154" s="288"/>
      <c r="M154" s="305" t="str">
        <f t="shared" si="74"/>
        <v>niet ok</v>
      </c>
      <c r="N154" s="363">
        <v>3</v>
      </c>
      <c r="O154" s="305">
        <f t="shared" si="75"/>
        <v>1</v>
      </c>
      <c r="P154" s="305">
        <f t="shared" si="76"/>
        <v>0</v>
      </c>
      <c r="Q154" s="305">
        <f t="shared" si="76"/>
        <v>1</v>
      </c>
      <c r="R154" s="305">
        <f t="shared" si="76"/>
        <v>0</v>
      </c>
      <c r="S154" s="305">
        <f t="shared" si="76"/>
        <v>0</v>
      </c>
      <c r="U154" s="305">
        <f t="shared" si="77"/>
        <v>0</v>
      </c>
      <c r="V154" s="305">
        <f t="shared" si="77"/>
        <v>0</v>
      </c>
      <c r="W154" s="305">
        <f t="shared" si="77"/>
        <v>0</v>
      </c>
      <c r="X154" s="305">
        <f t="shared" si="77"/>
        <v>0</v>
      </c>
    </row>
    <row r="155" spans="1:30" x14ac:dyDescent="0.2">
      <c r="A155" s="615">
        <v>4</v>
      </c>
      <c r="B155" s="616"/>
      <c r="C155" s="297"/>
      <c r="D155" s="318" t="s">
        <v>762</v>
      </c>
      <c r="E155" s="286" t="s">
        <v>1175</v>
      </c>
      <c r="F155" s="286"/>
      <c r="G155" s="286" t="s">
        <v>1176</v>
      </c>
      <c r="H155" s="282"/>
      <c r="I155" s="282"/>
      <c r="J155" s="282"/>
      <c r="K155" s="288"/>
      <c r="M155" s="305" t="str">
        <f t="shared" si="74"/>
        <v>niet ok</v>
      </c>
      <c r="N155" s="364">
        <v>4</v>
      </c>
      <c r="O155" s="305">
        <f t="shared" si="75"/>
        <v>1</v>
      </c>
      <c r="P155" s="305">
        <f t="shared" si="76"/>
        <v>0</v>
      </c>
      <c r="Q155" s="305">
        <f t="shared" si="76"/>
        <v>0</v>
      </c>
      <c r="R155" s="305">
        <f t="shared" si="76"/>
        <v>1</v>
      </c>
      <c r="S155" s="305">
        <f t="shared" si="76"/>
        <v>0</v>
      </c>
      <c r="U155" s="305">
        <f t="shared" si="77"/>
        <v>0</v>
      </c>
      <c r="V155" s="305">
        <f t="shared" si="77"/>
        <v>0</v>
      </c>
      <c r="W155" s="305">
        <f t="shared" si="77"/>
        <v>0</v>
      </c>
      <c r="X155" s="305">
        <f t="shared" si="77"/>
        <v>0</v>
      </c>
    </row>
    <row r="156" spans="1:30" ht="48" x14ac:dyDescent="0.2">
      <c r="A156" s="615"/>
      <c r="B156" s="616"/>
      <c r="C156" s="297"/>
      <c r="D156" s="318" t="s">
        <v>763</v>
      </c>
      <c r="E156" s="286" t="s">
        <v>1313</v>
      </c>
      <c r="F156" s="286"/>
      <c r="G156" s="286" t="s">
        <v>1176</v>
      </c>
      <c r="H156" s="282"/>
      <c r="I156" s="282"/>
      <c r="J156" s="282"/>
      <c r="K156" s="288"/>
      <c r="M156" s="305" t="str">
        <f t="shared" si="74"/>
        <v>niet ok</v>
      </c>
      <c r="N156" s="364">
        <v>4</v>
      </c>
      <c r="O156" s="305">
        <f t="shared" si="75"/>
        <v>1</v>
      </c>
      <c r="P156" s="305">
        <f t="shared" si="76"/>
        <v>0</v>
      </c>
      <c r="Q156" s="305">
        <f t="shared" si="76"/>
        <v>0</v>
      </c>
      <c r="R156" s="305">
        <f t="shared" si="76"/>
        <v>1</v>
      </c>
      <c r="S156" s="305">
        <f t="shared" si="76"/>
        <v>0</v>
      </c>
      <c r="U156" s="305">
        <f t="shared" si="77"/>
        <v>0</v>
      </c>
      <c r="V156" s="305">
        <f t="shared" si="77"/>
        <v>0</v>
      </c>
      <c r="W156" s="305">
        <f t="shared" si="77"/>
        <v>0</v>
      </c>
      <c r="X156" s="305">
        <f t="shared" si="77"/>
        <v>0</v>
      </c>
    </row>
    <row r="157" spans="1:30" ht="60" x14ac:dyDescent="0.2">
      <c r="A157" s="615"/>
      <c r="B157" s="616"/>
      <c r="C157" s="297"/>
      <c r="D157" s="318" t="s">
        <v>764</v>
      </c>
      <c r="E157" s="286" t="s">
        <v>1314</v>
      </c>
      <c r="F157" s="286"/>
      <c r="G157" s="286"/>
      <c r="H157" s="282"/>
      <c r="I157" s="282"/>
      <c r="J157" s="282"/>
      <c r="K157" s="288"/>
      <c r="M157" s="305" t="str">
        <f t="shared" si="74"/>
        <v>niet ok</v>
      </c>
      <c r="N157" s="366">
        <v>4</v>
      </c>
      <c r="O157" s="305">
        <f t="shared" si="75"/>
        <v>1</v>
      </c>
      <c r="P157" s="305">
        <f t="shared" si="76"/>
        <v>0</v>
      </c>
      <c r="Q157" s="305">
        <f t="shared" si="76"/>
        <v>0</v>
      </c>
      <c r="R157" s="305">
        <f t="shared" si="76"/>
        <v>1</v>
      </c>
      <c r="S157" s="305">
        <f t="shared" si="76"/>
        <v>0</v>
      </c>
      <c r="U157" s="305">
        <f t="shared" si="77"/>
        <v>0</v>
      </c>
      <c r="V157" s="305">
        <f t="shared" si="77"/>
        <v>0</v>
      </c>
      <c r="W157" s="305">
        <f t="shared" si="77"/>
        <v>0</v>
      </c>
      <c r="X157" s="305">
        <f t="shared" si="77"/>
        <v>0</v>
      </c>
    </row>
    <row r="158" spans="1:30" ht="60" x14ac:dyDescent="0.2">
      <c r="A158" s="626">
        <v>5</v>
      </c>
      <c r="B158" s="627"/>
      <c r="C158" s="299"/>
      <c r="D158" s="318" t="s">
        <v>763</v>
      </c>
      <c r="E158" s="286" t="s">
        <v>1236</v>
      </c>
      <c r="F158" s="286"/>
      <c r="G158" s="286" t="s">
        <v>1178</v>
      </c>
      <c r="H158" s="282"/>
      <c r="I158" s="282"/>
      <c r="J158" s="282"/>
      <c r="K158" s="288"/>
      <c r="M158" s="305" t="str">
        <f t="shared" si="74"/>
        <v>niet ok</v>
      </c>
      <c r="N158" s="367">
        <v>5</v>
      </c>
      <c r="O158" s="305">
        <f t="shared" si="75"/>
        <v>1</v>
      </c>
      <c r="P158" s="305">
        <f t="shared" si="76"/>
        <v>0</v>
      </c>
      <c r="Q158" s="305">
        <f t="shared" si="76"/>
        <v>0</v>
      </c>
      <c r="R158" s="305">
        <f t="shared" si="76"/>
        <v>0</v>
      </c>
      <c r="S158" s="305">
        <f t="shared" si="76"/>
        <v>1</v>
      </c>
      <c r="U158" s="305">
        <f t="shared" si="77"/>
        <v>0</v>
      </c>
      <c r="V158" s="305">
        <f t="shared" si="77"/>
        <v>0</v>
      </c>
      <c r="W158" s="305">
        <f t="shared" si="77"/>
        <v>0</v>
      </c>
      <c r="X158" s="305">
        <f t="shared" si="77"/>
        <v>0</v>
      </c>
    </row>
    <row r="159" spans="1:30" ht="24" x14ac:dyDescent="0.2">
      <c r="A159" s="626"/>
      <c r="B159" s="627"/>
      <c r="C159" s="320"/>
      <c r="D159" s="322" t="s">
        <v>763</v>
      </c>
      <c r="E159" s="286" t="s">
        <v>1177</v>
      </c>
      <c r="F159" s="286"/>
      <c r="G159" s="286" t="s">
        <v>1178</v>
      </c>
      <c r="H159" s="282"/>
      <c r="I159" s="282"/>
      <c r="J159" s="282"/>
      <c r="K159" s="288"/>
      <c r="M159" s="305" t="str">
        <f t="shared" ref="M159" si="78">IF((COUNTIF((H159:J159),"x"))=1,"ok","niet ok")</f>
        <v>niet ok</v>
      </c>
      <c r="N159" s="366">
        <v>4</v>
      </c>
      <c r="O159" s="305">
        <f t="shared" ref="O159" si="79">IF(J159="x",0,1)</f>
        <v>1</v>
      </c>
      <c r="P159" s="305">
        <f t="shared" si="76"/>
        <v>0</v>
      </c>
      <c r="Q159" s="305">
        <f t="shared" si="76"/>
        <v>0</v>
      </c>
      <c r="R159" s="305">
        <f t="shared" si="76"/>
        <v>1</v>
      </c>
      <c r="S159" s="305">
        <f t="shared" si="76"/>
        <v>0</v>
      </c>
      <c r="U159" s="305">
        <f t="shared" si="77"/>
        <v>0</v>
      </c>
      <c r="V159" s="305">
        <f t="shared" si="77"/>
        <v>0</v>
      </c>
      <c r="W159" s="305">
        <f t="shared" si="77"/>
        <v>0</v>
      </c>
      <c r="X159" s="305">
        <f t="shared" si="77"/>
        <v>0</v>
      </c>
    </row>
    <row r="160" spans="1:30" ht="48.75" thickBot="1" x14ac:dyDescent="0.25">
      <c r="A160" s="617"/>
      <c r="B160" s="618"/>
      <c r="C160" s="300"/>
      <c r="D160" s="319" t="s">
        <v>764</v>
      </c>
      <c r="E160" s="302" t="s">
        <v>900</v>
      </c>
      <c r="F160" s="302"/>
      <c r="G160" s="302"/>
      <c r="H160" s="289"/>
      <c r="I160" s="289"/>
      <c r="J160" s="289"/>
      <c r="K160" s="290"/>
      <c r="M160" s="305" t="str">
        <f t="shared" si="74"/>
        <v>niet ok</v>
      </c>
      <c r="N160" s="367">
        <v>5</v>
      </c>
      <c r="O160" s="305">
        <f t="shared" si="75"/>
        <v>1</v>
      </c>
      <c r="P160" s="305">
        <f t="shared" si="76"/>
        <v>0</v>
      </c>
      <c r="Q160" s="305">
        <f t="shared" si="76"/>
        <v>0</v>
      </c>
      <c r="R160" s="305">
        <f t="shared" si="76"/>
        <v>0</v>
      </c>
      <c r="S160" s="305">
        <f t="shared" si="76"/>
        <v>1</v>
      </c>
      <c r="U160" s="305">
        <f t="shared" si="77"/>
        <v>0</v>
      </c>
      <c r="V160" s="305">
        <f t="shared" si="77"/>
        <v>0</v>
      </c>
      <c r="W160" s="305">
        <f t="shared" si="77"/>
        <v>0</v>
      </c>
      <c r="X160" s="305">
        <f t="shared" si="77"/>
        <v>0</v>
      </c>
    </row>
    <row r="161" spans="1:30" ht="12.75" thickBot="1" x14ac:dyDescent="0.25">
      <c r="N161" s="353" t="str">
        <f>IF(COUNT(N148:N160)=SUM(P161:S161),"OK","niet OK")</f>
        <v>OK</v>
      </c>
      <c r="P161" s="352">
        <f>SUM(P148:P160)</f>
        <v>2</v>
      </c>
      <c r="Q161" s="352">
        <f>SUM(Q148:Q160)</f>
        <v>5</v>
      </c>
      <c r="R161" s="352">
        <f>SUM(R148:R160)</f>
        <v>4</v>
      </c>
      <c r="S161" s="352">
        <f>SUM(S148:S160)</f>
        <v>2</v>
      </c>
      <c r="U161" s="352">
        <f>SUM(U148:U160)</f>
        <v>0</v>
      </c>
      <c r="V161" s="352">
        <f>SUM(V148:V160)</f>
        <v>0</v>
      </c>
      <c r="W161" s="352">
        <f>SUM(W148:W160)</f>
        <v>0</v>
      </c>
      <c r="X161" s="352">
        <f>SUM(X148:X160)</f>
        <v>0</v>
      </c>
      <c r="Z161" s="287">
        <f>IF(P161=0,0,U161/P161)</f>
        <v>0</v>
      </c>
      <c r="AA161" s="287">
        <f>IF(Q161=0,0,V161/Q161)</f>
        <v>0</v>
      </c>
      <c r="AB161" s="287">
        <f t="shared" ref="AB161" si="80">IF(R161=0,0,W161/R161)</f>
        <v>0</v>
      </c>
      <c r="AC161" s="287">
        <f t="shared" ref="AC161" si="81">IF(S161=0,0,X161/S161)</f>
        <v>0</v>
      </c>
      <c r="AD161" s="287">
        <f>1+SUM(Z161:AC161)</f>
        <v>1</v>
      </c>
    </row>
    <row r="162" spans="1:30" ht="18" x14ac:dyDescent="0.25">
      <c r="A162" s="620" t="s">
        <v>734</v>
      </c>
      <c r="B162" s="621"/>
      <c r="C162" s="621" t="s">
        <v>453</v>
      </c>
      <c r="D162" s="628" t="s">
        <v>776</v>
      </c>
      <c r="E162" s="628"/>
      <c r="F162" s="341"/>
      <c r="G162" s="342"/>
      <c r="H162" s="619" t="s">
        <v>646</v>
      </c>
      <c r="I162" s="619"/>
      <c r="J162" s="343">
        <f>AD179</f>
        <v>1</v>
      </c>
      <c r="K162" s="653" t="s">
        <v>1048</v>
      </c>
    </row>
    <row r="163" spans="1:30" ht="38.25" x14ac:dyDescent="0.2">
      <c r="A163" s="622"/>
      <c r="B163" s="623"/>
      <c r="C163" s="623"/>
      <c r="D163" s="295" t="s">
        <v>462</v>
      </c>
      <c r="E163" s="296" t="s">
        <v>647</v>
      </c>
      <c r="F163" s="295" t="s">
        <v>642</v>
      </c>
      <c r="G163" s="295" t="s">
        <v>102</v>
      </c>
      <c r="H163" s="295" t="s">
        <v>100</v>
      </c>
      <c r="I163" s="295" t="s">
        <v>101</v>
      </c>
      <c r="J163" s="295" t="s">
        <v>224</v>
      </c>
      <c r="K163" s="654"/>
    </row>
    <row r="164" spans="1:30" ht="48" x14ac:dyDescent="0.2">
      <c r="A164" s="624">
        <v>2</v>
      </c>
      <c r="B164" s="625"/>
      <c r="C164" s="328"/>
      <c r="D164" s="329" t="s">
        <v>762</v>
      </c>
      <c r="E164" s="286" t="s">
        <v>1316</v>
      </c>
      <c r="F164" s="286"/>
      <c r="G164" s="286"/>
      <c r="H164" s="282"/>
      <c r="I164" s="282"/>
      <c r="J164" s="282"/>
      <c r="K164" s="288"/>
      <c r="M164" s="305" t="str">
        <f t="shared" ref="M164:M178" si="82">IF((COUNTIF((H164:J164),"x"))=1,"ok","niet ok")</f>
        <v>niet ok</v>
      </c>
      <c r="N164" s="363">
        <v>2</v>
      </c>
      <c r="O164" s="305">
        <f t="shared" ref="O164:O178" si="83">IF(J164="x",0,1)</f>
        <v>1</v>
      </c>
      <c r="P164" s="305">
        <f t="shared" ref="P164:S178" si="84">IF(AND($O164=1,$N164=P$23),1,0)</f>
        <v>1</v>
      </c>
      <c r="Q164" s="305">
        <f t="shared" si="84"/>
        <v>0</v>
      </c>
      <c r="R164" s="305">
        <f t="shared" si="84"/>
        <v>0</v>
      </c>
      <c r="S164" s="305">
        <f t="shared" si="84"/>
        <v>0</v>
      </c>
      <c r="U164" s="305">
        <f t="shared" ref="U164:X178" si="85">IF(AND($N164=U$23,$H164="x"),1,0)</f>
        <v>0</v>
      </c>
      <c r="V164" s="305">
        <f t="shared" si="85"/>
        <v>0</v>
      </c>
      <c r="W164" s="305">
        <f t="shared" si="85"/>
        <v>0</v>
      </c>
      <c r="X164" s="305">
        <f t="shared" si="85"/>
        <v>0</v>
      </c>
    </row>
    <row r="165" spans="1:30" x14ac:dyDescent="0.2">
      <c r="A165" s="624"/>
      <c r="B165" s="625"/>
      <c r="C165" s="328"/>
      <c r="D165" s="329" t="s">
        <v>763</v>
      </c>
      <c r="E165" s="286" t="s">
        <v>904</v>
      </c>
      <c r="F165" s="286"/>
      <c r="G165" s="286"/>
      <c r="H165" s="282"/>
      <c r="I165" s="282"/>
      <c r="J165" s="282"/>
      <c r="K165" s="288"/>
      <c r="M165" s="305" t="str">
        <f t="shared" si="82"/>
        <v>niet ok</v>
      </c>
      <c r="N165" s="363">
        <v>2</v>
      </c>
      <c r="O165" s="305">
        <f t="shared" si="83"/>
        <v>1</v>
      </c>
      <c r="P165" s="305">
        <f t="shared" si="84"/>
        <v>1</v>
      </c>
      <c r="Q165" s="305">
        <f t="shared" si="84"/>
        <v>0</v>
      </c>
      <c r="R165" s="305">
        <f t="shared" si="84"/>
        <v>0</v>
      </c>
      <c r="S165" s="305">
        <f t="shared" si="84"/>
        <v>0</v>
      </c>
      <c r="U165" s="305">
        <f t="shared" si="85"/>
        <v>0</v>
      </c>
      <c r="V165" s="305">
        <f t="shared" si="85"/>
        <v>0</v>
      </c>
      <c r="W165" s="305">
        <f t="shared" si="85"/>
        <v>0</v>
      </c>
      <c r="X165" s="305">
        <f t="shared" si="85"/>
        <v>0</v>
      </c>
    </row>
    <row r="166" spans="1:30" ht="36" x14ac:dyDescent="0.2">
      <c r="A166" s="624"/>
      <c r="B166" s="625"/>
      <c r="C166" s="328"/>
      <c r="D166" s="322" t="s">
        <v>764</v>
      </c>
      <c r="E166" s="286" t="s">
        <v>1315</v>
      </c>
      <c r="F166" s="286"/>
      <c r="G166" s="286"/>
      <c r="H166" s="282"/>
      <c r="I166" s="282"/>
      <c r="J166" s="282"/>
      <c r="K166" s="288"/>
      <c r="M166" s="305" t="str">
        <f t="shared" si="82"/>
        <v>niet ok</v>
      </c>
      <c r="N166" s="363">
        <v>2</v>
      </c>
      <c r="O166" s="305">
        <f t="shared" si="83"/>
        <v>1</v>
      </c>
      <c r="P166" s="305">
        <f t="shared" si="84"/>
        <v>1</v>
      </c>
      <c r="Q166" s="305">
        <f t="shared" si="84"/>
        <v>0</v>
      </c>
      <c r="R166" s="305">
        <f t="shared" si="84"/>
        <v>0</v>
      </c>
      <c r="S166" s="305">
        <f t="shared" si="84"/>
        <v>0</v>
      </c>
      <c r="U166" s="305">
        <f t="shared" si="85"/>
        <v>0</v>
      </c>
      <c r="V166" s="305">
        <f t="shared" si="85"/>
        <v>0</v>
      </c>
      <c r="W166" s="305">
        <f t="shared" si="85"/>
        <v>0</v>
      </c>
      <c r="X166" s="305">
        <f t="shared" si="85"/>
        <v>0</v>
      </c>
    </row>
    <row r="167" spans="1:30" ht="60" x14ac:dyDescent="0.2">
      <c r="A167" s="613">
        <v>3</v>
      </c>
      <c r="B167" s="614"/>
      <c r="C167" s="328"/>
      <c r="D167" s="322" t="s">
        <v>762</v>
      </c>
      <c r="E167" s="286" t="s">
        <v>901</v>
      </c>
      <c r="F167" s="286"/>
      <c r="G167" s="286" t="s">
        <v>905</v>
      </c>
      <c r="H167" s="282"/>
      <c r="I167" s="282"/>
      <c r="J167" s="282"/>
      <c r="K167" s="288"/>
      <c r="M167" s="305" t="str">
        <f t="shared" si="82"/>
        <v>niet ok</v>
      </c>
      <c r="N167" s="363">
        <v>3</v>
      </c>
      <c r="O167" s="305">
        <f t="shared" si="83"/>
        <v>1</v>
      </c>
      <c r="P167" s="305">
        <f t="shared" si="84"/>
        <v>0</v>
      </c>
      <c r="Q167" s="305">
        <f t="shared" si="84"/>
        <v>1</v>
      </c>
      <c r="R167" s="305">
        <f t="shared" si="84"/>
        <v>0</v>
      </c>
      <c r="S167" s="305">
        <f t="shared" si="84"/>
        <v>0</v>
      </c>
      <c r="U167" s="305">
        <f t="shared" si="85"/>
        <v>0</v>
      </c>
      <c r="V167" s="305">
        <f t="shared" si="85"/>
        <v>0</v>
      </c>
      <c r="W167" s="305">
        <f t="shared" si="85"/>
        <v>0</v>
      </c>
      <c r="X167" s="305">
        <f t="shared" si="85"/>
        <v>0</v>
      </c>
    </row>
    <row r="168" spans="1:30" x14ac:dyDescent="0.2">
      <c r="A168" s="613"/>
      <c r="B168" s="614"/>
      <c r="C168" s="328"/>
      <c r="D168" s="322" t="s">
        <v>762</v>
      </c>
      <c r="E168" s="286" t="s">
        <v>301</v>
      </c>
      <c r="F168" s="286"/>
      <c r="G168" s="286"/>
      <c r="H168" s="282"/>
      <c r="I168" s="282"/>
      <c r="J168" s="282"/>
      <c r="K168" s="288"/>
      <c r="M168" s="305" t="str">
        <f t="shared" si="82"/>
        <v>niet ok</v>
      </c>
      <c r="N168" s="363">
        <v>3</v>
      </c>
      <c r="O168" s="305">
        <f t="shared" si="83"/>
        <v>1</v>
      </c>
      <c r="P168" s="305">
        <f t="shared" si="84"/>
        <v>0</v>
      </c>
      <c r="Q168" s="305">
        <f t="shared" si="84"/>
        <v>1</v>
      </c>
      <c r="R168" s="305">
        <f t="shared" si="84"/>
        <v>0</v>
      </c>
      <c r="S168" s="305">
        <f t="shared" si="84"/>
        <v>0</v>
      </c>
      <c r="U168" s="305">
        <f t="shared" si="85"/>
        <v>0</v>
      </c>
      <c r="V168" s="305">
        <f t="shared" si="85"/>
        <v>0</v>
      </c>
      <c r="W168" s="305">
        <f t="shared" si="85"/>
        <v>0</v>
      </c>
      <c r="X168" s="305">
        <f t="shared" si="85"/>
        <v>0</v>
      </c>
    </row>
    <row r="169" spans="1:30" ht="48" x14ac:dyDescent="0.2">
      <c r="A169" s="613"/>
      <c r="B169" s="614"/>
      <c r="C169" s="328"/>
      <c r="D169" s="329" t="s">
        <v>763</v>
      </c>
      <c r="E169" s="286" t="s">
        <v>1122</v>
      </c>
      <c r="F169" s="286"/>
      <c r="G169" s="286"/>
      <c r="H169" s="282"/>
      <c r="I169" s="282"/>
      <c r="J169" s="282"/>
      <c r="K169" s="288"/>
      <c r="M169" s="305" t="str">
        <f t="shared" si="82"/>
        <v>niet ok</v>
      </c>
      <c r="N169" s="366">
        <v>3</v>
      </c>
      <c r="O169" s="305">
        <f t="shared" si="83"/>
        <v>1</v>
      </c>
      <c r="P169" s="305">
        <f t="shared" si="84"/>
        <v>0</v>
      </c>
      <c r="Q169" s="305">
        <f t="shared" si="84"/>
        <v>1</v>
      </c>
      <c r="R169" s="305">
        <f t="shared" si="84"/>
        <v>0</v>
      </c>
      <c r="S169" s="305">
        <f t="shared" si="84"/>
        <v>0</v>
      </c>
      <c r="U169" s="305">
        <f t="shared" si="85"/>
        <v>0</v>
      </c>
      <c r="V169" s="305">
        <f t="shared" si="85"/>
        <v>0</v>
      </c>
      <c r="W169" s="305">
        <f t="shared" si="85"/>
        <v>0</v>
      </c>
      <c r="X169" s="305">
        <f t="shared" si="85"/>
        <v>0</v>
      </c>
    </row>
    <row r="170" spans="1:30" x14ac:dyDescent="0.2">
      <c r="A170" s="613"/>
      <c r="B170" s="614"/>
      <c r="C170" s="328"/>
      <c r="D170" s="329" t="s">
        <v>763</v>
      </c>
      <c r="E170" s="286" t="s">
        <v>296</v>
      </c>
      <c r="F170" s="286"/>
      <c r="G170" s="286"/>
      <c r="H170" s="282"/>
      <c r="I170" s="282"/>
      <c r="J170" s="282"/>
      <c r="K170" s="288"/>
      <c r="M170" s="305" t="str">
        <f t="shared" si="82"/>
        <v>niet ok</v>
      </c>
      <c r="N170" s="366">
        <v>3</v>
      </c>
      <c r="O170" s="305">
        <f t="shared" si="83"/>
        <v>1</v>
      </c>
      <c r="P170" s="305">
        <f t="shared" si="84"/>
        <v>0</v>
      </c>
      <c r="Q170" s="305">
        <f t="shared" si="84"/>
        <v>1</v>
      </c>
      <c r="R170" s="305">
        <f t="shared" si="84"/>
        <v>0</v>
      </c>
      <c r="S170" s="305">
        <f t="shared" si="84"/>
        <v>0</v>
      </c>
      <c r="U170" s="305">
        <f t="shared" si="85"/>
        <v>0</v>
      </c>
      <c r="V170" s="305">
        <f t="shared" si="85"/>
        <v>0</v>
      </c>
      <c r="W170" s="305">
        <f t="shared" si="85"/>
        <v>0</v>
      </c>
      <c r="X170" s="305">
        <f t="shared" si="85"/>
        <v>0</v>
      </c>
    </row>
    <row r="171" spans="1:30" x14ac:dyDescent="0.2">
      <c r="A171" s="613"/>
      <c r="B171" s="614"/>
      <c r="C171" s="328"/>
      <c r="D171" s="329" t="s">
        <v>764</v>
      </c>
      <c r="E171" s="286" t="s">
        <v>902</v>
      </c>
      <c r="F171" s="286"/>
      <c r="G171" s="286"/>
      <c r="H171" s="282"/>
      <c r="I171" s="282"/>
      <c r="J171" s="282"/>
      <c r="K171" s="288"/>
      <c r="M171" s="305" t="str">
        <f t="shared" si="82"/>
        <v>niet ok</v>
      </c>
      <c r="N171" s="366">
        <v>3</v>
      </c>
      <c r="O171" s="305">
        <f t="shared" si="83"/>
        <v>1</v>
      </c>
      <c r="P171" s="305">
        <f t="shared" si="84"/>
        <v>0</v>
      </c>
      <c r="Q171" s="305">
        <f t="shared" si="84"/>
        <v>1</v>
      </c>
      <c r="R171" s="305">
        <f t="shared" si="84"/>
        <v>0</v>
      </c>
      <c r="S171" s="305">
        <f t="shared" si="84"/>
        <v>0</v>
      </c>
      <c r="U171" s="305">
        <f t="shared" si="85"/>
        <v>0</v>
      </c>
      <c r="V171" s="305">
        <f t="shared" si="85"/>
        <v>0</v>
      </c>
      <c r="W171" s="305">
        <f t="shared" si="85"/>
        <v>0</v>
      </c>
      <c r="X171" s="305">
        <f t="shared" si="85"/>
        <v>0</v>
      </c>
    </row>
    <row r="172" spans="1:30" x14ac:dyDescent="0.2">
      <c r="A172" s="613"/>
      <c r="B172" s="614"/>
      <c r="C172" s="328"/>
      <c r="D172" s="322" t="s">
        <v>764</v>
      </c>
      <c r="E172" s="286" t="s">
        <v>903</v>
      </c>
      <c r="F172" s="286"/>
      <c r="G172" s="286"/>
      <c r="H172" s="282"/>
      <c r="I172" s="282"/>
      <c r="J172" s="282"/>
      <c r="K172" s="288"/>
      <c r="M172" s="305" t="str">
        <f t="shared" si="82"/>
        <v>niet ok</v>
      </c>
      <c r="N172" s="366">
        <v>3</v>
      </c>
      <c r="O172" s="305">
        <f t="shared" si="83"/>
        <v>1</v>
      </c>
      <c r="P172" s="305">
        <f t="shared" si="84"/>
        <v>0</v>
      </c>
      <c r="Q172" s="305">
        <f t="shared" si="84"/>
        <v>1</v>
      </c>
      <c r="R172" s="305">
        <f t="shared" si="84"/>
        <v>0</v>
      </c>
      <c r="S172" s="305">
        <f t="shared" si="84"/>
        <v>0</v>
      </c>
      <c r="U172" s="305">
        <f t="shared" si="85"/>
        <v>0</v>
      </c>
      <c r="V172" s="305">
        <f t="shared" si="85"/>
        <v>0</v>
      </c>
      <c r="W172" s="305">
        <f t="shared" si="85"/>
        <v>0</v>
      </c>
      <c r="X172" s="305">
        <f t="shared" si="85"/>
        <v>0</v>
      </c>
    </row>
    <row r="173" spans="1:30" ht="48" x14ac:dyDescent="0.2">
      <c r="A173" s="615">
        <v>4</v>
      </c>
      <c r="B173" s="616"/>
      <c r="C173" s="328"/>
      <c r="D173" s="330" t="s">
        <v>762</v>
      </c>
      <c r="E173" s="286" t="s">
        <v>1165</v>
      </c>
      <c r="F173" s="286"/>
      <c r="G173" s="286"/>
      <c r="H173" s="282"/>
      <c r="I173" s="282"/>
      <c r="J173" s="282"/>
      <c r="K173" s="288"/>
      <c r="M173" s="305" t="str">
        <f t="shared" si="82"/>
        <v>niet ok</v>
      </c>
      <c r="N173" s="364">
        <v>4</v>
      </c>
      <c r="O173" s="305">
        <f t="shared" si="83"/>
        <v>1</v>
      </c>
      <c r="P173" s="305">
        <f t="shared" si="84"/>
        <v>0</v>
      </c>
      <c r="Q173" s="305">
        <f t="shared" si="84"/>
        <v>0</v>
      </c>
      <c r="R173" s="305">
        <f t="shared" si="84"/>
        <v>1</v>
      </c>
      <c r="S173" s="305">
        <f t="shared" si="84"/>
        <v>0</v>
      </c>
      <c r="U173" s="305">
        <f t="shared" si="85"/>
        <v>0</v>
      </c>
      <c r="V173" s="305">
        <f t="shared" si="85"/>
        <v>0</v>
      </c>
      <c r="W173" s="305">
        <f t="shared" si="85"/>
        <v>0</v>
      </c>
      <c r="X173" s="305">
        <f t="shared" si="85"/>
        <v>0</v>
      </c>
    </row>
    <row r="174" spans="1:30" x14ac:dyDescent="0.2">
      <c r="A174" s="615"/>
      <c r="B174" s="616"/>
      <c r="C174" s="328"/>
      <c r="D174" s="330" t="s">
        <v>763</v>
      </c>
      <c r="E174" s="286" t="s">
        <v>906</v>
      </c>
      <c r="F174" s="286"/>
      <c r="G174" s="286"/>
      <c r="H174" s="282"/>
      <c r="I174" s="282"/>
      <c r="J174" s="282"/>
      <c r="K174" s="288"/>
      <c r="M174" s="305" t="str">
        <f t="shared" si="82"/>
        <v>niet ok</v>
      </c>
      <c r="N174" s="364">
        <v>4</v>
      </c>
      <c r="O174" s="305">
        <f t="shared" si="83"/>
        <v>1</v>
      </c>
      <c r="P174" s="305">
        <f t="shared" si="84"/>
        <v>0</v>
      </c>
      <c r="Q174" s="305">
        <f t="shared" si="84"/>
        <v>0</v>
      </c>
      <c r="R174" s="305">
        <f t="shared" si="84"/>
        <v>1</v>
      </c>
      <c r="S174" s="305">
        <f t="shared" si="84"/>
        <v>0</v>
      </c>
      <c r="U174" s="305">
        <f t="shared" si="85"/>
        <v>0</v>
      </c>
      <c r="V174" s="305">
        <f t="shared" si="85"/>
        <v>0</v>
      </c>
      <c r="W174" s="305">
        <f t="shared" si="85"/>
        <v>0</v>
      </c>
      <c r="X174" s="305">
        <f t="shared" si="85"/>
        <v>0</v>
      </c>
    </row>
    <row r="175" spans="1:30" ht="48" x14ac:dyDescent="0.2">
      <c r="A175" s="615"/>
      <c r="B175" s="616"/>
      <c r="C175" s="328"/>
      <c r="D175" s="330" t="s">
        <v>764</v>
      </c>
      <c r="E175" s="286" t="s">
        <v>1123</v>
      </c>
      <c r="F175" s="286"/>
      <c r="G175" s="286"/>
      <c r="H175" s="282"/>
      <c r="I175" s="282"/>
      <c r="J175" s="282"/>
      <c r="K175" s="288"/>
      <c r="M175" s="305" t="str">
        <f t="shared" si="82"/>
        <v>niet ok</v>
      </c>
      <c r="N175" s="364">
        <v>4</v>
      </c>
      <c r="O175" s="305">
        <f t="shared" si="83"/>
        <v>1</v>
      </c>
      <c r="P175" s="305">
        <f t="shared" si="84"/>
        <v>0</v>
      </c>
      <c r="Q175" s="305">
        <f t="shared" si="84"/>
        <v>0</v>
      </c>
      <c r="R175" s="305">
        <f t="shared" si="84"/>
        <v>1</v>
      </c>
      <c r="S175" s="305">
        <f t="shared" si="84"/>
        <v>0</v>
      </c>
      <c r="U175" s="305">
        <f t="shared" si="85"/>
        <v>0</v>
      </c>
      <c r="V175" s="305">
        <f t="shared" si="85"/>
        <v>0</v>
      </c>
      <c r="W175" s="305">
        <f t="shared" si="85"/>
        <v>0</v>
      </c>
      <c r="X175" s="305">
        <f t="shared" si="85"/>
        <v>0</v>
      </c>
    </row>
    <row r="176" spans="1:30" x14ac:dyDescent="0.2">
      <c r="A176" s="626">
        <v>5</v>
      </c>
      <c r="B176" s="627"/>
      <c r="C176" s="331"/>
      <c r="D176" s="322" t="s">
        <v>763</v>
      </c>
      <c r="E176" s="286" t="s">
        <v>1317</v>
      </c>
      <c r="F176" s="286"/>
      <c r="G176" s="286"/>
      <c r="H176" s="282"/>
      <c r="I176" s="282"/>
      <c r="J176" s="282"/>
      <c r="K176" s="288"/>
      <c r="M176" s="305" t="str">
        <f t="shared" si="82"/>
        <v>niet ok</v>
      </c>
      <c r="N176" s="366">
        <v>5</v>
      </c>
      <c r="O176" s="305">
        <f t="shared" si="83"/>
        <v>1</v>
      </c>
      <c r="P176" s="305">
        <f t="shared" si="84"/>
        <v>0</v>
      </c>
      <c r="Q176" s="305">
        <f t="shared" si="84"/>
        <v>0</v>
      </c>
      <c r="R176" s="305">
        <f t="shared" si="84"/>
        <v>0</v>
      </c>
      <c r="S176" s="305">
        <f t="shared" si="84"/>
        <v>1</v>
      </c>
      <c r="U176" s="305">
        <f t="shared" si="85"/>
        <v>0</v>
      </c>
      <c r="V176" s="305">
        <f t="shared" si="85"/>
        <v>0</v>
      </c>
      <c r="W176" s="305">
        <f t="shared" si="85"/>
        <v>0</v>
      </c>
      <c r="X176" s="305">
        <f t="shared" si="85"/>
        <v>0</v>
      </c>
    </row>
    <row r="177" spans="1:30" ht="24" x14ac:dyDescent="0.2">
      <c r="A177" s="626"/>
      <c r="B177" s="627"/>
      <c r="C177" s="331"/>
      <c r="D177" s="322"/>
      <c r="E177" s="286" t="s">
        <v>1234</v>
      </c>
      <c r="F177" s="286"/>
      <c r="G177" s="286" t="s">
        <v>1235</v>
      </c>
      <c r="H177" s="282"/>
      <c r="I177" s="282"/>
      <c r="J177" s="282"/>
      <c r="K177" s="288"/>
      <c r="M177" s="305" t="str">
        <f t="shared" ref="M177" si="86">IF((COUNTIF((H177:J177),"x"))=1,"ok","niet ok")</f>
        <v>niet ok</v>
      </c>
      <c r="N177" s="366">
        <v>5</v>
      </c>
      <c r="O177" s="305">
        <f t="shared" ref="O177" si="87">IF(J177="x",0,1)</f>
        <v>1</v>
      </c>
      <c r="P177" s="305">
        <f t="shared" si="84"/>
        <v>0</v>
      </c>
      <c r="Q177" s="305">
        <f t="shared" si="84"/>
        <v>0</v>
      </c>
      <c r="R177" s="305">
        <f t="shared" si="84"/>
        <v>0</v>
      </c>
      <c r="S177" s="305">
        <f t="shared" si="84"/>
        <v>1</v>
      </c>
      <c r="U177" s="305">
        <f t="shared" si="85"/>
        <v>0</v>
      </c>
      <c r="V177" s="305">
        <f t="shared" si="85"/>
        <v>0</v>
      </c>
      <c r="W177" s="305">
        <f t="shared" si="85"/>
        <v>0</v>
      </c>
      <c r="X177" s="305">
        <f t="shared" si="85"/>
        <v>0</v>
      </c>
    </row>
    <row r="178" spans="1:30" ht="60.75" thickBot="1" x14ac:dyDescent="0.25">
      <c r="A178" s="617"/>
      <c r="B178" s="618"/>
      <c r="C178" s="332"/>
      <c r="D178" s="324" t="s">
        <v>764</v>
      </c>
      <c r="E178" s="302" t="s">
        <v>1179</v>
      </c>
      <c r="F178" s="302"/>
      <c r="G178" s="302"/>
      <c r="H178" s="289"/>
      <c r="I178" s="289"/>
      <c r="J178" s="289"/>
      <c r="K178" s="290"/>
      <c r="M178" s="305" t="str">
        <f t="shared" si="82"/>
        <v>niet ok</v>
      </c>
      <c r="N178" s="366">
        <v>5</v>
      </c>
      <c r="O178" s="305">
        <f t="shared" si="83"/>
        <v>1</v>
      </c>
      <c r="P178" s="305">
        <f t="shared" si="84"/>
        <v>0</v>
      </c>
      <c r="Q178" s="305">
        <f t="shared" si="84"/>
        <v>0</v>
      </c>
      <c r="R178" s="305">
        <f t="shared" si="84"/>
        <v>0</v>
      </c>
      <c r="S178" s="305">
        <f t="shared" si="84"/>
        <v>1</v>
      </c>
      <c r="U178" s="305">
        <f t="shared" si="85"/>
        <v>0</v>
      </c>
      <c r="V178" s="305">
        <f t="shared" si="85"/>
        <v>0</v>
      </c>
      <c r="W178" s="305">
        <f t="shared" si="85"/>
        <v>0</v>
      </c>
      <c r="X178" s="305">
        <f t="shared" si="85"/>
        <v>0</v>
      </c>
    </row>
    <row r="179" spans="1:30" ht="12.75" thickBot="1" x14ac:dyDescent="0.25">
      <c r="N179" s="353" t="str">
        <f>IF(COUNT(N164:N178)=SUM(P179:S179),"OK","niet OK")</f>
        <v>OK</v>
      </c>
      <c r="P179" s="352">
        <f>SUM(P164:P178)</f>
        <v>3</v>
      </c>
      <c r="Q179" s="352">
        <f>SUM(Q164:Q178)</f>
        <v>6</v>
      </c>
      <c r="R179" s="352">
        <f>SUM(R164:R178)</f>
        <v>3</v>
      </c>
      <c r="S179" s="352">
        <f>SUM(S164:S178)</f>
        <v>3</v>
      </c>
      <c r="U179" s="352">
        <f>SUM(U164:U178)</f>
        <v>0</v>
      </c>
      <c r="V179" s="352">
        <f>SUM(V164:V178)</f>
        <v>0</v>
      </c>
      <c r="W179" s="352">
        <f>SUM(W164:W178)</f>
        <v>0</v>
      </c>
      <c r="X179" s="352">
        <f>SUM(X164:X178)</f>
        <v>0</v>
      </c>
      <c r="Z179" s="287">
        <f>IF(P179=0,0,U179/P179)</f>
        <v>0</v>
      </c>
      <c r="AA179" s="287">
        <f>IF(Q179=0,0,V179/Q179)</f>
        <v>0</v>
      </c>
      <c r="AB179" s="287">
        <f t="shared" ref="AB179" si="88">IF(R179=0,0,W179/R179)</f>
        <v>0</v>
      </c>
      <c r="AC179" s="287">
        <f t="shared" ref="AC179" si="89">IF(S179=0,0,X179/S179)</f>
        <v>0</v>
      </c>
      <c r="AD179" s="287">
        <f>1+SUM(Z179:AC179)</f>
        <v>1</v>
      </c>
    </row>
    <row r="180" spans="1:30" ht="18" x14ac:dyDescent="0.25">
      <c r="A180" s="620" t="s">
        <v>734</v>
      </c>
      <c r="B180" s="621"/>
      <c r="C180" s="621" t="s">
        <v>453</v>
      </c>
      <c r="D180" s="628" t="s">
        <v>777</v>
      </c>
      <c r="E180" s="628"/>
      <c r="F180" s="341"/>
      <c r="G180" s="342"/>
      <c r="H180" s="619" t="s">
        <v>646</v>
      </c>
      <c r="I180" s="619"/>
      <c r="J180" s="343">
        <f>AD196</f>
        <v>1</v>
      </c>
      <c r="K180" s="653" t="s">
        <v>1048</v>
      </c>
    </row>
    <row r="181" spans="1:30" ht="38.25" x14ac:dyDescent="0.2">
      <c r="A181" s="622"/>
      <c r="B181" s="623"/>
      <c r="C181" s="623"/>
      <c r="D181" s="295" t="s">
        <v>462</v>
      </c>
      <c r="E181" s="296" t="s">
        <v>647</v>
      </c>
      <c r="F181" s="295" t="s">
        <v>642</v>
      </c>
      <c r="G181" s="295" t="s">
        <v>102</v>
      </c>
      <c r="H181" s="295" t="s">
        <v>100</v>
      </c>
      <c r="I181" s="295" t="s">
        <v>101</v>
      </c>
      <c r="J181" s="295" t="s">
        <v>224</v>
      </c>
      <c r="K181" s="654"/>
    </row>
    <row r="182" spans="1:30" x14ac:dyDescent="0.2">
      <c r="A182" s="655">
        <v>2</v>
      </c>
      <c r="B182" s="656"/>
      <c r="C182" s="328"/>
      <c r="D182" s="329" t="s">
        <v>762</v>
      </c>
      <c r="E182" s="286" t="s">
        <v>780</v>
      </c>
      <c r="F182" s="286"/>
      <c r="G182" s="286"/>
      <c r="H182" s="282"/>
      <c r="I182" s="282"/>
      <c r="J182" s="282"/>
      <c r="K182" s="288"/>
      <c r="M182" s="305" t="str">
        <f t="shared" ref="M182:M195" si="90">IF((COUNTIF((H182:J182),"x"))=1,"ok","niet ok")</f>
        <v>niet ok</v>
      </c>
      <c r="N182" s="305">
        <v>2</v>
      </c>
      <c r="O182" s="305">
        <f>IF(J182="x",0,1)</f>
        <v>1</v>
      </c>
      <c r="P182" s="305">
        <f t="shared" ref="P182:S183" si="91">IF(AND($O182=1,$N182=P$23),1,0)</f>
        <v>1</v>
      </c>
      <c r="Q182" s="305">
        <f t="shared" si="91"/>
        <v>0</v>
      </c>
      <c r="R182" s="305">
        <f t="shared" si="91"/>
        <v>0</v>
      </c>
      <c r="S182" s="305">
        <f t="shared" si="91"/>
        <v>0</v>
      </c>
      <c r="U182" s="305">
        <f t="shared" ref="U182:X183" si="92">IF(AND($N182=U$23,$H182="x"),1,0)</f>
        <v>0</v>
      </c>
      <c r="V182" s="305">
        <f t="shared" si="92"/>
        <v>0</v>
      </c>
      <c r="W182" s="305">
        <f t="shared" si="92"/>
        <v>0</v>
      </c>
      <c r="X182" s="305">
        <f t="shared" si="92"/>
        <v>0</v>
      </c>
    </row>
    <row r="183" spans="1:30" x14ac:dyDescent="0.2">
      <c r="A183" s="655"/>
      <c r="B183" s="656"/>
      <c r="C183" s="328"/>
      <c r="D183" s="329"/>
      <c r="E183" s="286" t="s">
        <v>1124</v>
      </c>
      <c r="F183" s="286"/>
      <c r="G183" s="286"/>
      <c r="H183" s="282"/>
      <c r="I183" s="282"/>
      <c r="J183" s="282"/>
      <c r="K183" s="288"/>
      <c r="M183" s="305" t="str">
        <f t="shared" si="90"/>
        <v>niet ok</v>
      </c>
      <c r="N183" s="305">
        <v>2</v>
      </c>
      <c r="O183" s="305">
        <f>IF(J183="x",0,1)</f>
        <v>1</v>
      </c>
      <c r="P183" s="305">
        <f t="shared" si="91"/>
        <v>1</v>
      </c>
      <c r="Q183" s="305">
        <f t="shared" si="91"/>
        <v>0</v>
      </c>
      <c r="R183" s="305">
        <f t="shared" si="91"/>
        <v>0</v>
      </c>
      <c r="S183" s="305">
        <f t="shared" si="91"/>
        <v>0</v>
      </c>
      <c r="U183" s="305">
        <f t="shared" si="92"/>
        <v>0</v>
      </c>
      <c r="V183" s="305">
        <f t="shared" si="92"/>
        <v>0</v>
      </c>
      <c r="W183" s="305">
        <f t="shared" si="92"/>
        <v>0</v>
      </c>
      <c r="X183" s="305">
        <f t="shared" si="92"/>
        <v>0</v>
      </c>
    </row>
    <row r="184" spans="1:30" x14ac:dyDescent="0.2">
      <c r="A184" s="655"/>
      <c r="B184" s="656"/>
      <c r="C184" s="328"/>
      <c r="D184" s="329" t="s">
        <v>762</v>
      </c>
      <c r="E184" s="286" t="s">
        <v>784</v>
      </c>
      <c r="F184" s="286"/>
      <c r="G184" s="286"/>
      <c r="H184" s="282"/>
      <c r="I184" s="282"/>
      <c r="J184" s="282"/>
      <c r="K184" s="288"/>
      <c r="M184" s="305" t="str">
        <f>IF((COUNTIF((H184:J184),"x"))=1,"ok","niet ok")</f>
        <v>niet ok</v>
      </c>
      <c r="N184" s="305">
        <v>2</v>
      </c>
      <c r="O184" s="305">
        <f t="shared" ref="O184:O195" si="93">IF(J184="x",0,1)</f>
        <v>1</v>
      </c>
      <c r="P184" s="305">
        <f t="shared" ref="P184:S195" si="94">IF(AND($O184=1,$N184=P$23),1,0)</f>
        <v>1</v>
      </c>
      <c r="Q184" s="305">
        <f t="shared" si="94"/>
        <v>0</v>
      </c>
      <c r="R184" s="305">
        <f t="shared" si="94"/>
        <v>0</v>
      </c>
      <c r="S184" s="305">
        <f t="shared" si="94"/>
        <v>0</v>
      </c>
      <c r="U184" s="305">
        <f t="shared" ref="U184:X195" si="95">IF(AND($N184=U$23,$H184="x"),1,0)</f>
        <v>0</v>
      </c>
      <c r="V184" s="305">
        <f t="shared" si="95"/>
        <v>0</v>
      </c>
      <c r="W184" s="305">
        <f t="shared" si="95"/>
        <v>0</v>
      </c>
      <c r="X184" s="305">
        <f t="shared" si="95"/>
        <v>0</v>
      </c>
    </row>
    <row r="185" spans="1:30" x14ac:dyDescent="0.2">
      <c r="A185" s="655"/>
      <c r="B185" s="656"/>
      <c r="C185" s="328"/>
      <c r="D185" s="329" t="s">
        <v>763</v>
      </c>
      <c r="E185" s="286" t="s">
        <v>907</v>
      </c>
      <c r="F185" s="286"/>
      <c r="G185" s="286"/>
      <c r="H185" s="282"/>
      <c r="I185" s="282"/>
      <c r="J185" s="282"/>
      <c r="K185" s="288"/>
      <c r="M185" s="305" t="str">
        <f t="shared" si="90"/>
        <v>niet ok</v>
      </c>
      <c r="N185" s="352">
        <v>2</v>
      </c>
      <c r="O185" s="305">
        <f t="shared" si="93"/>
        <v>1</v>
      </c>
      <c r="P185" s="305">
        <f t="shared" si="94"/>
        <v>1</v>
      </c>
      <c r="Q185" s="305">
        <f t="shared" si="94"/>
        <v>0</v>
      </c>
      <c r="R185" s="305">
        <f t="shared" si="94"/>
        <v>0</v>
      </c>
      <c r="S185" s="305">
        <f t="shared" si="94"/>
        <v>0</v>
      </c>
      <c r="U185" s="305">
        <f t="shared" si="95"/>
        <v>0</v>
      </c>
      <c r="V185" s="305">
        <f t="shared" si="95"/>
        <v>0</v>
      </c>
      <c r="W185" s="305">
        <f t="shared" si="95"/>
        <v>0</v>
      </c>
      <c r="X185" s="305">
        <f t="shared" si="95"/>
        <v>0</v>
      </c>
    </row>
    <row r="186" spans="1:30" ht="24" x14ac:dyDescent="0.2">
      <c r="A186" s="657">
        <v>3</v>
      </c>
      <c r="B186" s="658"/>
      <c r="C186" s="328"/>
      <c r="D186" s="322" t="s">
        <v>762</v>
      </c>
      <c r="E186" s="286" t="s">
        <v>908</v>
      </c>
      <c r="F186" s="286"/>
      <c r="G186" s="286" t="s">
        <v>909</v>
      </c>
      <c r="H186" s="282"/>
      <c r="I186" s="282"/>
      <c r="J186" s="282"/>
      <c r="K186" s="288"/>
      <c r="M186" s="305" t="str">
        <f t="shared" si="90"/>
        <v>niet ok</v>
      </c>
      <c r="N186" s="352">
        <v>3</v>
      </c>
      <c r="O186" s="305">
        <f t="shared" si="93"/>
        <v>1</v>
      </c>
      <c r="P186" s="305">
        <f t="shared" si="94"/>
        <v>0</v>
      </c>
      <c r="Q186" s="305">
        <f t="shared" si="94"/>
        <v>1</v>
      </c>
      <c r="R186" s="305">
        <f t="shared" si="94"/>
        <v>0</v>
      </c>
      <c r="S186" s="305">
        <f t="shared" si="94"/>
        <v>0</v>
      </c>
      <c r="U186" s="305">
        <f t="shared" si="95"/>
        <v>0</v>
      </c>
      <c r="V186" s="305">
        <f t="shared" si="95"/>
        <v>0</v>
      </c>
      <c r="W186" s="305">
        <f t="shared" si="95"/>
        <v>0</v>
      </c>
      <c r="X186" s="305">
        <f t="shared" si="95"/>
        <v>0</v>
      </c>
    </row>
    <row r="187" spans="1:30" ht="48" x14ac:dyDescent="0.2">
      <c r="A187" s="657"/>
      <c r="B187" s="658"/>
      <c r="C187" s="328"/>
      <c r="D187" s="322" t="s">
        <v>763</v>
      </c>
      <c r="E187" s="286" t="s">
        <v>1125</v>
      </c>
      <c r="F187" s="286"/>
      <c r="G187" s="286"/>
      <c r="H187" s="282"/>
      <c r="I187" s="282"/>
      <c r="J187" s="282"/>
      <c r="K187" s="288"/>
      <c r="M187" s="305" t="str">
        <f t="shared" si="90"/>
        <v>niet ok</v>
      </c>
      <c r="N187" s="352">
        <v>3</v>
      </c>
      <c r="O187" s="305">
        <f t="shared" si="93"/>
        <v>1</v>
      </c>
      <c r="P187" s="305">
        <f t="shared" si="94"/>
        <v>0</v>
      </c>
      <c r="Q187" s="305">
        <f t="shared" si="94"/>
        <v>1</v>
      </c>
      <c r="R187" s="305">
        <f t="shared" si="94"/>
        <v>0</v>
      </c>
      <c r="S187" s="305">
        <f t="shared" si="94"/>
        <v>0</v>
      </c>
      <c r="U187" s="305">
        <f t="shared" si="95"/>
        <v>0</v>
      </c>
      <c r="V187" s="305">
        <f t="shared" si="95"/>
        <v>0</v>
      </c>
      <c r="W187" s="305">
        <f t="shared" si="95"/>
        <v>0</v>
      </c>
      <c r="X187" s="305">
        <f t="shared" si="95"/>
        <v>0</v>
      </c>
    </row>
    <row r="188" spans="1:30" ht="24" x14ac:dyDescent="0.2">
      <c r="A188" s="657"/>
      <c r="B188" s="658"/>
      <c r="C188" s="328"/>
      <c r="D188" s="322" t="s">
        <v>763</v>
      </c>
      <c r="E188" s="286" t="s">
        <v>910</v>
      </c>
      <c r="F188" s="286"/>
      <c r="G188" s="286"/>
      <c r="H188" s="282"/>
      <c r="I188" s="282"/>
      <c r="J188" s="282"/>
      <c r="K188" s="288"/>
      <c r="M188" s="305" t="str">
        <f t="shared" si="90"/>
        <v>niet ok</v>
      </c>
      <c r="N188" s="352">
        <v>3</v>
      </c>
      <c r="O188" s="305">
        <f t="shared" si="93"/>
        <v>1</v>
      </c>
      <c r="P188" s="305">
        <f t="shared" si="94"/>
        <v>0</v>
      </c>
      <c r="Q188" s="305">
        <f t="shared" si="94"/>
        <v>1</v>
      </c>
      <c r="R188" s="305">
        <f t="shared" si="94"/>
        <v>0</v>
      </c>
      <c r="S188" s="305">
        <f t="shared" si="94"/>
        <v>0</v>
      </c>
      <c r="U188" s="305">
        <f t="shared" si="95"/>
        <v>0</v>
      </c>
      <c r="V188" s="305">
        <f t="shared" si="95"/>
        <v>0</v>
      </c>
      <c r="W188" s="305">
        <f t="shared" si="95"/>
        <v>0</v>
      </c>
      <c r="X188" s="305">
        <f t="shared" si="95"/>
        <v>0</v>
      </c>
    </row>
    <row r="189" spans="1:30" x14ac:dyDescent="0.2">
      <c r="A189" s="657"/>
      <c r="B189" s="658"/>
      <c r="C189" s="328"/>
      <c r="D189" s="329" t="s">
        <v>764</v>
      </c>
      <c r="E189" s="286" t="s">
        <v>1126</v>
      </c>
      <c r="F189" s="286"/>
      <c r="G189" s="286"/>
      <c r="H189" s="282"/>
      <c r="I189" s="282"/>
      <c r="J189" s="282"/>
      <c r="K189" s="288"/>
      <c r="M189" s="305" t="str">
        <f t="shared" si="90"/>
        <v>niet ok</v>
      </c>
      <c r="N189" s="352">
        <v>3</v>
      </c>
      <c r="O189" s="305">
        <f t="shared" si="93"/>
        <v>1</v>
      </c>
      <c r="P189" s="305">
        <f t="shared" si="94"/>
        <v>0</v>
      </c>
      <c r="Q189" s="305">
        <f t="shared" si="94"/>
        <v>1</v>
      </c>
      <c r="R189" s="305">
        <f t="shared" si="94"/>
        <v>0</v>
      </c>
      <c r="S189" s="305">
        <f t="shared" si="94"/>
        <v>0</v>
      </c>
      <c r="U189" s="305">
        <f t="shared" si="95"/>
        <v>0</v>
      </c>
      <c r="V189" s="305">
        <f t="shared" si="95"/>
        <v>0</v>
      </c>
      <c r="W189" s="305">
        <f t="shared" si="95"/>
        <v>0</v>
      </c>
      <c r="X189" s="305">
        <f t="shared" si="95"/>
        <v>0</v>
      </c>
    </row>
    <row r="190" spans="1:30" ht="60" x14ac:dyDescent="0.2">
      <c r="A190" s="659">
        <v>4</v>
      </c>
      <c r="B190" s="660"/>
      <c r="C190" s="328"/>
      <c r="D190" s="322" t="s">
        <v>762</v>
      </c>
      <c r="E190" s="286" t="s">
        <v>1318</v>
      </c>
      <c r="F190" s="286"/>
      <c r="G190" s="286"/>
      <c r="H190" s="282"/>
      <c r="I190" s="282"/>
      <c r="J190" s="282"/>
      <c r="K190" s="288"/>
      <c r="M190" s="305" t="str">
        <f t="shared" si="90"/>
        <v>niet ok</v>
      </c>
      <c r="N190" s="352">
        <v>4</v>
      </c>
      <c r="O190" s="305">
        <f t="shared" si="93"/>
        <v>1</v>
      </c>
      <c r="P190" s="305">
        <f t="shared" si="94"/>
        <v>0</v>
      </c>
      <c r="Q190" s="305">
        <f t="shared" si="94"/>
        <v>0</v>
      </c>
      <c r="R190" s="305">
        <f t="shared" si="94"/>
        <v>1</v>
      </c>
      <c r="S190" s="305">
        <f t="shared" si="94"/>
        <v>0</v>
      </c>
      <c r="U190" s="305">
        <f t="shared" si="95"/>
        <v>0</v>
      </c>
      <c r="V190" s="305">
        <f t="shared" si="95"/>
        <v>0</v>
      </c>
      <c r="W190" s="305">
        <f t="shared" si="95"/>
        <v>0</v>
      </c>
      <c r="X190" s="305">
        <f t="shared" si="95"/>
        <v>0</v>
      </c>
    </row>
    <row r="191" spans="1:30" ht="36" x14ac:dyDescent="0.2">
      <c r="A191" s="659"/>
      <c r="B191" s="660"/>
      <c r="C191" s="328"/>
      <c r="D191" s="322" t="s">
        <v>763</v>
      </c>
      <c r="E191" s="286" t="s">
        <v>911</v>
      </c>
      <c r="F191" s="286"/>
      <c r="G191" s="286"/>
      <c r="H191" s="282"/>
      <c r="I191" s="282"/>
      <c r="J191" s="282"/>
      <c r="K191" s="288"/>
      <c r="M191" s="305" t="str">
        <f t="shared" si="90"/>
        <v>niet ok</v>
      </c>
      <c r="N191" s="352">
        <v>4</v>
      </c>
      <c r="O191" s="305">
        <f t="shared" si="93"/>
        <v>1</v>
      </c>
      <c r="P191" s="305">
        <f t="shared" si="94"/>
        <v>0</v>
      </c>
      <c r="Q191" s="305">
        <f t="shared" si="94"/>
        <v>0</v>
      </c>
      <c r="R191" s="305">
        <f t="shared" si="94"/>
        <v>1</v>
      </c>
      <c r="S191" s="305">
        <f t="shared" si="94"/>
        <v>0</v>
      </c>
      <c r="U191" s="305">
        <f t="shared" si="95"/>
        <v>0</v>
      </c>
      <c r="V191" s="305">
        <f t="shared" si="95"/>
        <v>0</v>
      </c>
      <c r="W191" s="305">
        <f t="shared" si="95"/>
        <v>0</v>
      </c>
      <c r="X191" s="305">
        <f t="shared" si="95"/>
        <v>0</v>
      </c>
    </row>
    <row r="192" spans="1:30" x14ac:dyDescent="0.2">
      <c r="A192" s="659"/>
      <c r="B192" s="660"/>
      <c r="C192" s="328"/>
      <c r="D192" s="322" t="s">
        <v>763</v>
      </c>
      <c r="E192" s="286" t="s">
        <v>791</v>
      </c>
      <c r="F192" s="286"/>
      <c r="G192" s="286"/>
      <c r="H192" s="282"/>
      <c r="I192" s="282"/>
      <c r="J192" s="282"/>
      <c r="K192" s="288"/>
      <c r="M192" s="305" t="str">
        <f t="shared" si="90"/>
        <v>niet ok</v>
      </c>
      <c r="N192" s="352">
        <v>4</v>
      </c>
      <c r="O192" s="305">
        <f t="shared" si="93"/>
        <v>1</v>
      </c>
      <c r="P192" s="305">
        <f t="shared" si="94"/>
        <v>0</v>
      </c>
      <c r="Q192" s="305">
        <f t="shared" si="94"/>
        <v>0</v>
      </c>
      <c r="R192" s="305">
        <f t="shared" si="94"/>
        <v>1</v>
      </c>
      <c r="S192" s="305">
        <f t="shared" si="94"/>
        <v>0</v>
      </c>
      <c r="U192" s="305">
        <f t="shared" si="95"/>
        <v>0</v>
      </c>
      <c r="V192" s="305">
        <f t="shared" si="95"/>
        <v>0</v>
      </c>
      <c r="W192" s="305">
        <f t="shared" si="95"/>
        <v>0</v>
      </c>
      <c r="X192" s="305">
        <f t="shared" si="95"/>
        <v>0</v>
      </c>
    </row>
    <row r="193" spans="1:30" ht="36" x14ac:dyDescent="0.2">
      <c r="A193" s="659"/>
      <c r="B193" s="660"/>
      <c r="C193" s="328"/>
      <c r="D193" s="330" t="s">
        <v>763</v>
      </c>
      <c r="E193" s="286" t="s">
        <v>1240</v>
      </c>
      <c r="F193" s="286"/>
      <c r="G193" s="286"/>
      <c r="H193" s="282"/>
      <c r="I193" s="282"/>
      <c r="J193" s="282"/>
      <c r="K193" s="288"/>
      <c r="M193" s="305" t="str">
        <f t="shared" si="90"/>
        <v>niet ok</v>
      </c>
      <c r="N193" s="352">
        <v>4</v>
      </c>
      <c r="O193" s="305">
        <f t="shared" si="93"/>
        <v>1</v>
      </c>
      <c r="P193" s="305">
        <f t="shared" si="94"/>
        <v>0</v>
      </c>
      <c r="Q193" s="305">
        <f t="shared" si="94"/>
        <v>0</v>
      </c>
      <c r="R193" s="305">
        <f t="shared" si="94"/>
        <v>1</v>
      </c>
      <c r="S193" s="305">
        <f t="shared" si="94"/>
        <v>0</v>
      </c>
      <c r="U193" s="305">
        <f t="shared" si="95"/>
        <v>0</v>
      </c>
      <c r="V193" s="305">
        <f t="shared" si="95"/>
        <v>0</v>
      </c>
      <c r="W193" s="305">
        <f t="shared" si="95"/>
        <v>0</v>
      </c>
      <c r="X193" s="305">
        <f t="shared" si="95"/>
        <v>0</v>
      </c>
    </row>
    <row r="194" spans="1:30" ht="48" x14ac:dyDescent="0.2">
      <c r="A194" s="659"/>
      <c r="B194" s="660"/>
      <c r="C194" s="328"/>
      <c r="D194" s="327" t="s">
        <v>764</v>
      </c>
      <c r="E194" s="286" t="s">
        <v>1127</v>
      </c>
      <c r="F194" s="286"/>
      <c r="G194" s="286"/>
      <c r="H194" s="282"/>
      <c r="I194" s="282"/>
      <c r="J194" s="282"/>
      <c r="K194" s="288"/>
      <c r="M194" s="305" t="str">
        <f t="shared" si="90"/>
        <v>niet ok</v>
      </c>
      <c r="N194" s="352">
        <v>4</v>
      </c>
      <c r="O194" s="305">
        <f t="shared" si="93"/>
        <v>1</v>
      </c>
      <c r="P194" s="305">
        <f t="shared" si="94"/>
        <v>0</v>
      </c>
      <c r="Q194" s="305">
        <f t="shared" si="94"/>
        <v>0</v>
      </c>
      <c r="R194" s="305">
        <f t="shared" si="94"/>
        <v>1</v>
      </c>
      <c r="S194" s="305">
        <f t="shared" si="94"/>
        <v>0</v>
      </c>
      <c r="U194" s="305">
        <f t="shared" si="95"/>
        <v>0</v>
      </c>
      <c r="V194" s="305">
        <f t="shared" si="95"/>
        <v>0</v>
      </c>
      <c r="W194" s="305">
        <f t="shared" si="95"/>
        <v>0</v>
      </c>
      <c r="X194" s="305">
        <f t="shared" si="95"/>
        <v>0</v>
      </c>
    </row>
    <row r="195" spans="1:30" ht="18.75" thickBot="1" x14ac:dyDescent="0.25">
      <c r="A195" s="661">
        <v>5</v>
      </c>
      <c r="B195" s="662"/>
      <c r="C195" s="332"/>
      <c r="D195" s="324" t="s">
        <v>764</v>
      </c>
      <c r="E195" s="302" t="s">
        <v>797</v>
      </c>
      <c r="F195" s="302"/>
      <c r="G195" s="302"/>
      <c r="H195" s="289"/>
      <c r="I195" s="289"/>
      <c r="J195" s="289"/>
      <c r="K195" s="290"/>
      <c r="M195" s="305" t="str">
        <f t="shared" si="90"/>
        <v>niet ok</v>
      </c>
      <c r="N195" s="352">
        <v>5</v>
      </c>
      <c r="O195" s="305">
        <f t="shared" si="93"/>
        <v>1</v>
      </c>
      <c r="P195" s="305">
        <f t="shared" si="94"/>
        <v>0</v>
      </c>
      <c r="Q195" s="305">
        <f t="shared" si="94"/>
        <v>0</v>
      </c>
      <c r="R195" s="305">
        <f t="shared" si="94"/>
        <v>0</v>
      </c>
      <c r="S195" s="305">
        <f t="shared" si="94"/>
        <v>1</v>
      </c>
      <c r="U195" s="305">
        <f t="shared" si="95"/>
        <v>0</v>
      </c>
      <c r="V195" s="305">
        <f t="shared" si="95"/>
        <v>0</v>
      </c>
      <c r="W195" s="305">
        <f t="shared" si="95"/>
        <v>0</v>
      </c>
      <c r="X195" s="305">
        <f t="shared" si="95"/>
        <v>0</v>
      </c>
    </row>
    <row r="196" spans="1:30" ht="12.75" thickBot="1" x14ac:dyDescent="0.25">
      <c r="N196" s="353" t="str">
        <f>IF(COUNT(N182:N195)=SUM(P196:S196),"OK","niet OK")</f>
        <v>OK</v>
      </c>
      <c r="P196" s="352">
        <f>SUM(P182:P195)</f>
        <v>4</v>
      </c>
      <c r="Q196" s="352">
        <f>SUM(Q182:Q195)</f>
        <v>4</v>
      </c>
      <c r="R196" s="352">
        <f>SUM(R182:R195)</f>
        <v>5</v>
      </c>
      <c r="S196" s="352">
        <f>SUM(S182:S195)</f>
        <v>1</v>
      </c>
      <c r="U196" s="352">
        <f>SUM(U182:U195)</f>
        <v>0</v>
      </c>
      <c r="V196" s="352">
        <f>SUM(V182:V195)</f>
        <v>0</v>
      </c>
      <c r="W196" s="352">
        <f>SUM(W182:W195)</f>
        <v>0</v>
      </c>
      <c r="X196" s="352">
        <f>SUM(X182:X195)</f>
        <v>0</v>
      </c>
      <c r="Z196" s="287">
        <f>IF(P196=0,0,U196/P196)</f>
        <v>0</v>
      </c>
      <c r="AA196" s="287">
        <f>IF(Q196=0,0,V196/Q196)</f>
        <v>0</v>
      </c>
      <c r="AB196" s="287">
        <f t="shared" ref="AB196" si="96">IF(R196=0,0,W196/R196)</f>
        <v>0</v>
      </c>
      <c r="AC196" s="287">
        <f t="shared" ref="AC196" si="97">IF(S196=0,0,X196/S196)</f>
        <v>0</v>
      </c>
      <c r="AD196" s="287">
        <f>1+SUM(Z196:AC196)</f>
        <v>1</v>
      </c>
    </row>
    <row r="197" spans="1:30" ht="18" x14ac:dyDescent="0.25">
      <c r="A197" s="620" t="s">
        <v>734</v>
      </c>
      <c r="B197" s="621"/>
      <c r="C197" s="621" t="s">
        <v>453</v>
      </c>
      <c r="D197" s="628" t="s">
        <v>778</v>
      </c>
      <c r="E197" s="628"/>
      <c r="F197" s="341"/>
      <c r="G197" s="342"/>
      <c r="H197" s="619" t="s">
        <v>646</v>
      </c>
      <c r="I197" s="619"/>
      <c r="J197" s="343">
        <f>AD217</f>
        <v>1</v>
      </c>
      <c r="K197" s="653" t="s">
        <v>1048</v>
      </c>
    </row>
    <row r="198" spans="1:30" ht="38.25" x14ac:dyDescent="0.2">
      <c r="A198" s="622"/>
      <c r="B198" s="623"/>
      <c r="C198" s="623"/>
      <c r="D198" s="295" t="s">
        <v>462</v>
      </c>
      <c r="E198" s="296" t="s">
        <v>647</v>
      </c>
      <c r="F198" s="295" t="s">
        <v>642</v>
      </c>
      <c r="G198" s="295" t="s">
        <v>102</v>
      </c>
      <c r="H198" s="295" t="s">
        <v>100</v>
      </c>
      <c r="I198" s="295" t="s">
        <v>101</v>
      </c>
      <c r="J198" s="295" t="s">
        <v>224</v>
      </c>
      <c r="K198" s="654"/>
    </row>
    <row r="199" spans="1:30" s="368" customFormat="1" ht="24" x14ac:dyDescent="0.2">
      <c r="A199" s="624">
        <v>2</v>
      </c>
      <c r="B199" s="625"/>
      <c r="C199" s="328"/>
      <c r="D199" s="322" t="s">
        <v>762</v>
      </c>
      <c r="E199" s="286" t="s">
        <v>1180</v>
      </c>
      <c r="F199" s="286"/>
      <c r="G199" s="286"/>
      <c r="H199" s="282"/>
      <c r="I199" s="282"/>
      <c r="J199" s="282"/>
      <c r="K199" s="288"/>
      <c r="M199" s="305" t="str">
        <f t="shared" ref="M199:M216" si="98">IF((COUNTIF((H199:J199),"x"))=1,"ok","niet ok")</f>
        <v>niet ok</v>
      </c>
      <c r="N199" s="363">
        <v>2</v>
      </c>
      <c r="O199" s="305">
        <f t="shared" ref="O199:O216" si="99">IF(J199="x",0,1)</f>
        <v>1</v>
      </c>
      <c r="P199" s="305">
        <f t="shared" ref="P199:S216" si="100">IF(AND($O199=1,$N199=P$23),1,0)</f>
        <v>1</v>
      </c>
      <c r="Q199" s="305">
        <f t="shared" si="100"/>
        <v>0</v>
      </c>
      <c r="R199" s="305">
        <f t="shared" si="100"/>
        <v>0</v>
      </c>
      <c r="S199" s="305">
        <f t="shared" si="100"/>
        <v>0</v>
      </c>
      <c r="T199" s="305"/>
      <c r="U199" s="305">
        <f t="shared" ref="U199:X216" si="101">IF(AND($N199=U$23,$H199="x"),1,0)</f>
        <v>0</v>
      </c>
      <c r="V199" s="305">
        <f t="shared" si="101"/>
        <v>0</v>
      </c>
      <c r="W199" s="305">
        <f t="shared" si="101"/>
        <v>0</v>
      </c>
      <c r="X199" s="305">
        <f t="shared" si="101"/>
        <v>0</v>
      </c>
    </row>
    <row r="200" spans="1:30" s="368" customFormat="1" x14ac:dyDescent="0.2">
      <c r="A200" s="624"/>
      <c r="B200" s="625"/>
      <c r="C200" s="328"/>
      <c r="D200" s="322" t="s">
        <v>763</v>
      </c>
      <c r="E200" s="286" t="s">
        <v>1182</v>
      </c>
      <c r="F200" s="286"/>
      <c r="G200" s="286"/>
      <c r="H200" s="282"/>
      <c r="I200" s="282"/>
      <c r="J200" s="282"/>
      <c r="K200" s="288"/>
      <c r="M200" s="305" t="str">
        <f t="shared" si="98"/>
        <v>niet ok</v>
      </c>
      <c r="N200" s="363">
        <v>2</v>
      </c>
      <c r="O200" s="305">
        <f t="shared" si="99"/>
        <v>1</v>
      </c>
      <c r="P200" s="305">
        <f t="shared" si="100"/>
        <v>1</v>
      </c>
      <c r="Q200" s="305">
        <f t="shared" si="100"/>
        <v>0</v>
      </c>
      <c r="R200" s="305">
        <f t="shared" si="100"/>
        <v>0</v>
      </c>
      <c r="S200" s="305">
        <f t="shared" si="100"/>
        <v>0</v>
      </c>
      <c r="T200" s="305"/>
      <c r="U200" s="305">
        <f t="shared" si="101"/>
        <v>0</v>
      </c>
      <c r="V200" s="305">
        <f t="shared" si="101"/>
        <v>0</v>
      </c>
      <c r="W200" s="305">
        <f t="shared" si="101"/>
        <v>0</v>
      </c>
      <c r="X200" s="305">
        <f t="shared" si="101"/>
        <v>0</v>
      </c>
    </row>
    <row r="201" spans="1:30" s="368" customFormat="1" ht="24" x14ac:dyDescent="0.2">
      <c r="A201" s="624"/>
      <c r="B201" s="625"/>
      <c r="C201" s="328"/>
      <c r="D201" s="322"/>
      <c r="E201" s="286" t="s">
        <v>1181</v>
      </c>
      <c r="F201" s="286"/>
      <c r="G201" s="286"/>
      <c r="H201" s="282"/>
      <c r="I201" s="282"/>
      <c r="J201" s="282"/>
      <c r="K201" s="288"/>
      <c r="M201" s="305" t="str">
        <f t="shared" ref="M201" si="102">IF((COUNTIF((H201:J201),"x"))=1,"ok","niet ok")</f>
        <v>niet ok</v>
      </c>
      <c r="N201" s="363">
        <v>2</v>
      </c>
      <c r="O201" s="305">
        <f t="shared" ref="O201" si="103">IF(J201="x",0,1)</f>
        <v>1</v>
      </c>
      <c r="P201" s="305">
        <f t="shared" si="100"/>
        <v>1</v>
      </c>
      <c r="Q201" s="305">
        <f t="shared" si="100"/>
        <v>0</v>
      </c>
      <c r="R201" s="305">
        <f t="shared" si="100"/>
        <v>0</v>
      </c>
      <c r="S201" s="305">
        <f t="shared" si="100"/>
        <v>0</v>
      </c>
      <c r="T201" s="305"/>
      <c r="U201" s="305">
        <f t="shared" si="101"/>
        <v>0</v>
      </c>
      <c r="V201" s="305">
        <f t="shared" si="101"/>
        <v>0</v>
      </c>
      <c r="W201" s="305">
        <f t="shared" si="101"/>
        <v>0</v>
      </c>
      <c r="X201" s="305">
        <f t="shared" si="101"/>
        <v>0</v>
      </c>
    </row>
    <row r="202" spans="1:30" s="368" customFormat="1" ht="72" x14ac:dyDescent="0.2">
      <c r="A202" s="624"/>
      <c r="B202" s="625"/>
      <c r="C202" s="328"/>
      <c r="D202" s="322" t="s">
        <v>762</v>
      </c>
      <c r="E202" s="286" t="s">
        <v>1164</v>
      </c>
      <c r="F202" s="286"/>
      <c r="G202" s="365"/>
      <c r="H202" s="282"/>
      <c r="I202" s="282"/>
      <c r="J202" s="282"/>
      <c r="K202" s="288"/>
      <c r="M202" s="305" t="str">
        <f t="shared" si="98"/>
        <v>niet ok</v>
      </c>
      <c r="N202" s="363">
        <v>2</v>
      </c>
      <c r="O202" s="305">
        <f t="shared" si="99"/>
        <v>1</v>
      </c>
      <c r="P202" s="305">
        <f t="shared" si="100"/>
        <v>1</v>
      </c>
      <c r="Q202" s="305">
        <f t="shared" si="100"/>
        <v>0</v>
      </c>
      <c r="R202" s="305">
        <f t="shared" si="100"/>
        <v>0</v>
      </c>
      <c r="S202" s="305">
        <f t="shared" si="100"/>
        <v>0</v>
      </c>
      <c r="T202" s="305"/>
      <c r="U202" s="305">
        <f t="shared" si="101"/>
        <v>0</v>
      </c>
      <c r="V202" s="305">
        <f t="shared" si="101"/>
        <v>0</v>
      </c>
      <c r="W202" s="305">
        <f t="shared" si="101"/>
        <v>0</v>
      </c>
      <c r="X202" s="305">
        <f t="shared" si="101"/>
        <v>0</v>
      </c>
    </row>
    <row r="203" spans="1:30" s="368" customFormat="1" ht="36" x14ac:dyDescent="0.2">
      <c r="A203" s="613">
        <v>3</v>
      </c>
      <c r="B203" s="614"/>
      <c r="C203" s="328"/>
      <c r="D203" s="322" t="s">
        <v>762</v>
      </c>
      <c r="E203" s="286" t="s">
        <v>924</v>
      </c>
      <c r="F203" s="286"/>
      <c r="G203" s="286"/>
      <c r="H203" s="282"/>
      <c r="I203" s="282"/>
      <c r="J203" s="282"/>
      <c r="K203" s="288"/>
      <c r="M203" s="305" t="str">
        <f t="shared" si="98"/>
        <v>niet ok</v>
      </c>
      <c r="N203" s="363">
        <v>3</v>
      </c>
      <c r="O203" s="305">
        <f t="shared" si="99"/>
        <v>1</v>
      </c>
      <c r="P203" s="305">
        <f t="shared" si="100"/>
        <v>0</v>
      </c>
      <c r="Q203" s="305">
        <f t="shared" si="100"/>
        <v>1</v>
      </c>
      <c r="R203" s="305">
        <f t="shared" si="100"/>
        <v>0</v>
      </c>
      <c r="S203" s="305">
        <f t="shared" si="100"/>
        <v>0</v>
      </c>
      <c r="T203" s="305"/>
      <c r="U203" s="305">
        <f t="shared" si="101"/>
        <v>0</v>
      </c>
      <c r="V203" s="305">
        <f t="shared" si="101"/>
        <v>0</v>
      </c>
      <c r="W203" s="305">
        <f t="shared" si="101"/>
        <v>0</v>
      </c>
      <c r="X203" s="305">
        <f t="shared" si="101"/>
        <v>0</v>
      </c>
    </row>
    <row r="204" spans="1:30" s="368" customFormat="1" x14ac:dyDescent="0.2">
      <c r="A204" s="613"/>
      <c r="B204" s="614"/>
      <c r="C204" s="328"/>
      <c r="D204" s="322" t="s">
        <v>762</v>
      </c>
      <c r="E204" s="286" t="s">
        <v>295</v>
      </c>
      <c r="F204" s="286"/>
      <c r="G204" s="286"/>
      <c r="H204" s="282"/>
      <c r="I204" s="282"/>
      <c r="J204" s="282"/>
      <c r="K204" s="288"/>
      <c r="M204" s="305" t="str">
        <f t="shared" si="98"/>
        <v>niet ok</v>
      </c>
      <c r="N204" s="363">
        <v>3</v>
      </c>
      <c r="O204" s="305">
        <f t="shared" si="99"/>
        <v>1</v>
      </c>
      <c r="P204" s="305">
        <f t="shared" si="100"/>
        <v>0</v>
      </c>
      <c r="Q204" s="305">
        <f t="shared" si="100"/>
        <v>1</v>
      </c>
      <c r="R204" s="305">
        <f t="shared" si="100"/>
        <v>0</v>
      </c>
      <c r="S204" s="305">
        <f t="shared" si="100"/>
        <v>0</v>
      </c>
      <c r="T204" s="305"/>
      <c r="U204" s="305">
        <f t="shared" si="101"/>
        <v>0</v>
      </c>
      <c r="V204" s="305">
        <f t="shared" si="101"/>
        <v>0</v>
      </c>
      <c r="W204" s="305">
        <f t="shared" si="101"/>
        <v>0</v>
      </c>
      <c r="X204" s="305">
        <f t="shared" si="101"/>
        <v>0</v>
      </c>
    </row>
    <row r="205" spans="1:30" s="368" customFormat="1" x14ac:dyDescent="0.2">
      <c r="A205" s="613"/>
      <c r="B205" s="614"/>
      <c r="C205" s="328"/>
      <c r="D205" s="322" t="s">
        <v>763</v>
      </c>
      <c r="E205" s="286" t="s">
        <v>785</v>
      </c>
      <c r="F205" s="286"/>
      <c r="G205" s="286"/>
      <c r="H205" s="282"/>
      <c r="I205" s="282"/>
      <c r="J205" s="282"/>
      <c r="K205" s="288"/>
      <c r="M205" s="305" t="str">
        <f t="shared" si="98"/>
        <v>niet ok</v>
      </c>
      <c r="N205" s="363">
        <v>3</v>
      </c>
      <c r="O205" s="305">
        <f t="shared" si="99"/>
        <v>1</v>
      </c>
      <c r="P205" s="305">
        <f t="shared" si="100"/>
        <v>0</v>
      </c>
      <c r="Q205" s="305">
        <f t="shared" si="100"/>
        <v>1</v>
      </c>
      <c r="R205" s="305">
        <f t="shared" si="100"/>
        <v>0</v>
      </c>
      <c r="S205" s="305">
        <f t="shared" si="100"/>
        <v>0</v>
      </c>
      <c r="T205" s="305"/>
      <c r="U205" s="305">
        <f t="shared" si="101"/>
        <v>0</v>
      </c>
      <c r="V205" s="305">
        <f t="shared" si="101"/>
        <v>0</v>
      </c>
      <c r="W205" s="305">
        <f t="shared" si="101"/>
        <v>0</v>
      </c>
      <c r="X205" s="305">
        <f t="shared" si="101"/>
        <v>0</v>
      </c>
    </row>
    <row r="206" spans="1:30" s="368" customFormat="1" ht="24" x14ac:dyDescent="0.2">
      <c r="A206" s="613"/>
      <c r="B206" s="614"/>
      <c r="C206" s="328"/>
      <c r="D206" s="322" t="s">
        <v>764</v>
      </c>
      <c r="E206" s="286" t="s">
        <v>1183</v>
      </c>
      <c r="F206" s="286"/>
      <c r="G206" s="286"/>
      <c r="H206" s="282"/>
      <c r="I206" s="282"/>
      <c r="J206" s="282"/>
      <c r="K206" s="288"/>
      <c r="M206" s="305" t="str">
        <f t="shared" si="98"/>
        <v>niet ok</v>
      </c>
      <c r="N206" s="363">
        <v>3</v>
      </c>
      <c r="O206" s="305">
        <f t="shared" si="99"/>
        <v>1</v>
      </c>
      <c r="P206" s="305">
        <f t="shared" si="100"/>
        <v>0</v>
      </c>
      <c r="Q206" s="305">
        <f t="shared" si="100"/>
        <v>1</v>
      </c>
      <c r="R206" s="305">
        <f t="shared" si="100"/>
        <v>0</v>
      </c>
      <c r="S206" s="305">
        <f t="shared" si="100"/>
        <v>0</v>
      </c>
      <c r="T206" s="305"/>
      <c r="U206" s="305">
        <f t="shared" si="101"/>
        <v>0</v>
      </c>
      <c r="V206" s="305">
        <f t="shared" si="101"/>
        <v>0</v>
      </c>
      <c r="W206" s="305">
        <f t="shared" si="101"/>
        <v>0</v>
      </c>
      <c r="X206" s="305">
        <f t="shared" si="101"/>
        <v>0</v>
      </c>
    </row>
    <row r="207" spans="1:30" s="368" customFormat="1" ht="36" x14ac:dyDescent="0.2">
      <c r="A207" s="613"/>
      <c r="B207" s="614"/>
      <c r="C207" s="328"/>
      <c r="D207" s="322" t="s">
        <v>764</v>
      </c>
      <c r="E207" s="286" t="s">
        <v>925</v>
      </c>
      <c r="F207" s="286"/>
      <c r="G207" s="286"/>
      <c r="H207" s="282"/>
      <c r="I207" s="282"/>
      <c r="J207" s="282"/>
      <c r="K207" s="288"/>
      <c r="M207" s="305" t="str">
        <f t="shared" si="98"/>
        <v>niet ok</v>
      </c>
      <c r="N207" s="366">
        <v>3</v>
      </c>
      <c r="O207" s="305">
        <f t="shared" si="99"/>
        <v>1</v>
      </c>
      <c r="P207" s="305">
        <f t="shared" si="100"/>
        <v>0</v>
      </c>
      <c r="Q207" s="305">
        <f t="shared" si="100"/>
        <v>1</v>
      </c>
      <c r="R207" s="305">
        <f t="shared" si="100"/>
        <v>0</v>
      </c>
      <c r="S207" s="305">
        <f t="shared" si="100"/>
        <v>0</v>
      </c>
      <c r="T207" s="305"/>
      <c r="U207" s="305">
        <f t="shared" si="101"/>
        <v>0</v>
      </c>
      <c r="V207" s="305">
        <f t="shared" si="101"/>
        <v>0</v>
      </c>
      <c r="W207" s="305">
        <f t="shared" si="101"/>
        <v>0</v>
      </c>
      <c r="X207" s="305">
        <f t="shared" si="101"/>
        <v>0</v>
      </c>
    </row>
    <row r="208" spans="1:30" s="368" customFormat="1" ht="24" x14ac:dyDescent="0.2">
      <c r="A208" s="613"/>
      <c r="B208" s="614"/>
      <c r="C208" s="328"/>
      <c r="D208" s="322"/>
      <c r="E208" s="286" t="s">
        <v>1184</v>
      </c>
      <c r="F208" s="286"/>
      <c r="G208" s="286"/>
      <c r="H208" s="282"/>
      <c r="I208" s="282"/>
      <c r="J208" s="282"/>
      <c r="K208" s="288"/>
      <c r="M208" s="305" t="str">
        <f t="shared" ref="M208:M209" si="104">IF((COUNTIF((H208:J208),"x"))=1,"ok","niet ok")</f>
        <v>niet ok</v>
      </c>
      <c r="N208" s="366">
        <v>3</v>
      </c>
      <c r="O208" s="305">
        <f t="shared" ref="O208:O209" si="105">IF(J208="x",0,1)</f>
        <v>1</v>
      </c>
      <c r="P208" s="305">
        <f t="shared" si="100"/>
        <v>0</v>
      </c>
      <c r="Q208" s="305">
        <f t="shared" si="100"/>
        <v>1</v>
      </c>
      <c r="R208" s="305">
        <f t="shared" si="100"/>
        <v>0</v>
      </c>
      <c r="S208" s="305">
        <f t="shared" si="100"/>
        <v>0</v>
      </c>
      <c r="T208" s="305"/>
      <c r="U208" s="305">
        <f t="shared" si="101"/>
        <v>0</v>
      </c>
      <c r="V208" s="305">
        <f t="shared" si="101"/>
        <v>0</v>
      </c>
      <c r="W208" s="305">
        <f t="shared" si="101"/>
        <v>0</v>
      </c>
      <c r="X208" s="305">
        <f t="shared" si="101"/>
        <v>0</v>
      </c>
    </row>
    <row r="209" spans="1:30" s="368" customFormat="1" ht="36" x14ac:dyDescent="0.2">
      <c r="A209" s="613"/>
      <c r="B209" s="614"/>
      <c r="C209" s="328"/>
      <c r="D209" s="322"/>
      <c r="E209" s="286" t="s">
        <v>927</v>
      </c>
      <c r="F209" s="286"/>
      <c r="G209" s="365"/>
      <c r="H209" s="282"/>
      <c r="I209" s="282"/>
      <c r="J209" s="282"/>
      <c r="K209" s="288"/>
      <c r="M209" s="305" t="str">
        <f t="shared" si="104"/>
        <v>niet ok</v>
      </c>
      <c r="N209" s="364">
        <v>4</v>
      </c>
      <c r="O209" s="305">
        <f t="shared" si="105"/>
        <v>1</v>
      </c>
      <c r="P209" s="305">
        <f t="shared" si="100"/>
        <v>0</v>
      </c>
      <c r="Q209" s="305">
        <f t="shared" si="100"/>
        <v>0</v>
      </c>
      <c r="R209" s="305">
        <f t="shared" si="100"/>
        <v>1</v>
      </c>
      <c r="S209" s="305">
        <f t="shared" si="100"/>
        <v>0</v>
      </c>
      <c r="T209" s="305"/>
      <c r="U209" s="305">
        <f t="shared" si="101"/>
        <v>0</v>
      </c>
      <c r="V209" s="305">
        <f t="shared" si="101"/>
        <v>0</v>
      </c>
      <c r="W209" s="305">
        <f t="shared" si="101"/>
        <v>0</v>
      </c>
      <c r="X209" s="305">
        <f t="shared" si="101"/>
        <v>0</v>
      </c>
    </row>
    <row r="210" spans="1:30" s="368" customFormat="1" ht="24" x14ac:dyDescent="0.2">
      <c r="A210" s="613"/>
      <c r="B210" s="614"/>
      <c r="C210" s="328"/>
      <c r="D210" s="322" t="s">
        <v>764</v>
      </c>
      <c r="E210" s="286" t="s">
        <v>1156</v>
      </c>
      <c r="F210" s="286"/>
      <c r="G210" s="365" t="s">
        <v>1157</v>
      </c>
      <c r="H210" s="282"/>
      <c r="I210" s="282"/>
      <c r="J210" s="282"/>
      <c r="K210" s="288"/>
      <c r="M210" s="305" t="str">
        <f t="shared" si="98"/>
        <v>niet ok</v>
      </c>
      <c r="N210" s="366">
        <v>3</v>
      </c>
      <c r="O210" s="305">
        <f t="shared" si="99"/>
        <v>1</v>
      </c>
      <c r="P210" s="305">
        <f t="shared" si="100"/>
        <v>0</v>
      </c>
      <c r="Q210" s="305">
        <f t="shared" si="100"/>
        <v>1</v>
      </c>
      <c r="R210" s="305">
        <f t="shared" si="100"/>
        <v>0</v>
      </c>
      <c r="S210" s="305">
        <f t="shared" si="100"/>
        <v>0</v>
      </c>
      <c r="T210" s="305"/>
      <c r="U210" s="305">
        <f t="shared" si="101"/>
        <v>0</v>
      </c>
      <c r="V210" s="305">
        <f t="shared" si="101"/>
        <v>0</v>
      </c>
      <c r="W210" s="305">
        <f t="shared" si="101"/>
        <v>0</v>
      </c>
      <c r="X210" s="305">
        <f t="shared" si="101"/>
        <v>0</v>
      </c>
    </row>
    <row r="211" spans="1:30" s="368" customFormat="1" x14ac:dyDescent="0.2">
      <c r="A211" s="615">
        <v>4</v>
      </c>
      <c r="B211" s="616"/>
      <c r="C211" s="328"/>
      <c r="D211" s="322" t="s">
        <v>762</v>
      </c>
      <c r="E211" s="286" t="s">
        <v>926</v>
      </c>
      <c r="F211" s="286"/>
      <c r="G211" s="365"/>
      <c r="H211" s="282"/>
      <c r="I211" s="282"/>
      <c r="J211" s="282"/>
      <c r="K211" s="288"/>
      <c r="M211" s="305" t="str">
        <f t="shared" si="98"/>
        <v>niet ok</v>
      </c>
      <c r="N211" s="366">
        <v>4</v>
      </c>
      <c r="O211" s="305">
        <f t="shared" si="99"/>
        <v>1</v>
      </c>
      <c r="P211" s="305">
        <f t="shared" si="100"/>
        <v>0</v>
      </c>
      <c r="Q211" s="305">
        <f t="shared" si="100"/>
        <v>0</v>
      </c>
      <c r="R211" s="305">
        <f t="shared" si="100"/>
        <v>1</v>
      </c>
      <c r="S211" s="305">
        <f t="shared" si="100"/>
        <v>0</v>
      </c>
      <c r="T211" s="305"/>
      <c r="U211" s="305">
        <f t="shared" si="101"/>
        <v>0</v>
      </c>
      <c r="V211" s="305">
        <f t="shared" si="101"/>
        <v>0</v>
      </c>
      <c r="W211" s="305">
        <f t="shared" si="101"/>
        <v>0</v>
      </c>
      <c r="X211" s="305">
        <f t="shared" si="101"/>
        <v>0</v>
      </c>
    </row>
    <row r="212" spans="1:30" s="368" customFormat="1" ht="48" x14ac:dyDescent="0.2">
      <c r="A212" s="615"/>
      <c r="B212" s="616"/>
      <c r="C212" s="328"/>
      <c r="D212" s="322" t="s">
        <v>763</v>
      </c>
      <c r="E212" s="286" t="s">
        <v>1319</v>
      </c>
      <c r="F212" s="286"/>
      <c r="G212" s="365"/>
      <c r="H212" s="282"/>
      <c r="I212" s="282"/>
      <c r="J212" s="282"/>
      <c r="K212" s="288"/>
      <c r="M212" s="305" t="str">
        <f t="shared" si="98"/>
        <v>niet ok</v>
      </c>
      <c r="N212" s="364">
        <v>4</v>
      </c>
      <c r="O212" s="305">
        <f t="shared" si="99"/>
        <v>1</v>
      </c>
      <c r="P212" s="305">
        <f t="shared" si="100"/>
        <v>0</v>
      </c>
      <c r="Q212" s="305">
        <f t="shared" si="100"/>
        <v>0</v>
      </c>
      <c r="R212" s="305">
        <f t="shared" si="100"/>
        <v>1</v>
      </c>
      <c r="S212" s="305">
        <f t="shared" si="100"/>
        <v>0</v>
      </c>
      <c r="T212" s="305"/>
      <c r="U212" s="305">
        <f t="shared" si="101"/>
        <v>0</v>
      </c>
      <c r="V212" s="305">
        <f t="shared" si="101"/>
        <v>0</v>
      </c>
      <c r="W212" s="305">
        <f t="shared" si="101"/>
        <v>0</v>
      </c>
      <c r="X212" s="305">
        <f t="shared" si="101"/>
        <v>0</v>
      </c>
    </row>
    <row r="213" spans="1:30" s="368" customFormat="1" ht="60" x14ac:dyDescent="0.2">
      <c r="A213" s="615"/>
      <c r="B213" s="616"/>
      <c r="C213" s="328"/>
      <c r="D213" s="322" t="s">
        <v>764</v>
      </c>
      <c r="E213" s="318" t="s">
        <v>1323</v>
      </c>
      <c r="F213" s="286"/>
      <c r="G213" s="369"/>
      <c r="H213" s="282"/>
      <c r="I213" s="282"/>
      <c r="J213" s="282"/>
      <c r="K213" s="288"/>
      <c r="M213" s="305" t="str">
        <f t="shared" si="98"/>
        <v>niet ok</v>
      </c>
      <c r="N213" s="364">
        <v>4</v>
      </c>
      <c r="O213" s="305">
        <f t="shared" si="99"/>
        <v>1</v>
      </c>
      <c r="P213" s="305">
        <f t="shared" si="100"/>
        <v>0</v>
      </c>
      <c r="Q213" s="305">
        <f t="shared" si="100"/>
        <v>0</v>
      </c>
      <c r="R213" s="305">
        <f t="shared" si="100"/>
        <v>1</v>
      </c>
      <c r="S213" s="305">
        <f t="shared" si="100"/>
        <v>0</v>
      </c>
      <c r="T213" s="305"/>
      <c r="U213" s="305">
        <f t="shared" si="101"/>
        <v>0</v>
      </c>
      <c r="V213" s="305">
        <f t="shared" si="101"/>
        <v>0</v>
      </c>
      <c r="W213" s="305">
        <f t="shared" si="101"/>
        <v>0</v>
      </c>
      <c r="X213" s="305">
        <f t="shared" si="101"/>
        <v>0</v>
      </c>
    </row>
    <row r="214" spans="1:30" s="368" customFormat="1" ht="24" x14ac:dyDescent="0.2">
      <c r="A214" s="626">
        <v>5</v>
      </c>
      <c r="B214" s="627"/>
      <c r="C214" s="331"/>
      <c r="D214" s="322" t="s">
        <v>763</v>
      </c>
      <c r="E214" s="286" t="s">
        <v>1321</v>
      </c>
      <c r="F214" s="286"/>
      <c r="G214" s="286"/>
      <c r="H214" s="282"/>
      <c r="I214" s="282"/>
      <c r="J214" s="282"/>
      <c r="K214" s="288"/>
      <c r="M214" s="305" t="str">
        <f t="shared" si="98"/>
        <v>niet ok</v>
      </c>
      <c r="N214" s="367">
        <v>5</v>
      </c>
      <c r="O214" s="305">
        <f t="shared" si="99"/>
        <v>1</v>
      </c>
      <c r="P214" s="305">
        <f t="shared" si="100"/>
        <v>0</v>
      </c>
      <c r="Q214" s="305">
        <f t="shared" si="100"/>
        <v>0</v>
      </c>
      <c r="R214" s="305">
        <f t="shared" si="100"/>
        <v>0</v>
      </c>
      <c r="S214" s="305">
        <f t="shared" si="100"/>
        <v>1</v>
      </c>
      <c r="T214" s="305"/>
      <c r="U214" s="305">
        <f t="shared" si="101"/>
        <v>0</v>
      </c>
      <c r="V214" s="305">
        <f t="shared" si="101"/>
        <v>0</v>
      </c>
      <c r="W214" s="305">
        <f t="shared" si="101"/>
        <v>0</v>
      </c>
      <c r="X214" s="305">
        <f t="shared" si="101"/>
        <v>0</v>
      </c>
    </row>
    <row r="215" spans="1:30" s="368" customFormat="1" ht="96" x14ac:dyDescent="0.2">
      <c r="A215" s="626"/>
      <c r="B215" s="627"/>
      <c r="C215" s="331"/>
      <c r="D215" s="322"/>
      <c r="E215" s="286" t="s">
        <v>1320</v>
      </c>
      <c r="F215" s="286"/>
      <c r="G215" s="365" t="s">
        <v>1155</v>
      </c>
      <c r="H215" s="282"/>
      <c r="I215" s="282"/>
      <c r="J215" s="282"/>
      <c r="K215" s="288"/>
      <c r="M215" s="305" t="str">
        <f t="shared" si="98"/>
        <v>niet ok</v>
      </c>
      <c r="N215" s="367">
        <v>5</v>
      </c>
      <c r="O215" s="305">
        <f t="shared" ref="O215" si="106">IF(J215="x",0,1)</f>
        <v>1</v>
      </c>
      <c r="P215" s="305">
        <f t="shared" si="100"/>
        <v>0</v>
      </c>
      <c r="Q215" s="305">
        <f t="shared" si="100"/>
        <v>0</v>
      </c>
      <c r="R215" s="305">
        <f t="shared" si="100"/>
        <v>0</v>
      </c>
      <c r="S215" s="305">
        <f t="shared" si="100"/>
        <v>1</v>
      </c>
      <c r="T215" s="305"/>
      <c r="U215" s="305">
        <f t="shared" si="101"/>
        <v>0</v>
      </c>
      <c r="V215" s="305">
        <f t="shared" si="101"/>
        <v>0</v>
      </c>
      <c r="W215" s="305">
        <f t="shared" si="101"/>
        <v>0</v>
      </c>
      <c r="X215" s="305">
        <f t="shared" si="101"/>
        <v>0</v>
      </c>
    </row>
    <row r="216" spans="1:30" s="368" customFormat="1" ht="24.75" thickBot="1" x14ac:dyDescent="0.25">
      <c r="A216" s="617"/>
      <c r="B216" s="618"/>
      <c r="C216" s="332"/>
      <c r="D216" s="324" t="s">
        <v>763</v>
      </c>
      <c r="E216" s="302" t="s">
        <v>1322</v>
      </c>
      <c r="F216" s="302"/>
      <c r="G216" s="302"/>
      <c r="H216" s="289"/>
      <c r="I216" s="289"/>
      <c r="J216" s="289"/>
      <c r="K216" s="290"/>
      <c r="M216" s="305" t="str">
        <f t="shared" si="98"/>
        <v>niet ok</v>
      </c>
      <c r="N216" s="366">
        <v>5</v>
      </c>
      <c r="O216" s="305">
        <f t="shared" si="99"/>
        <v>1</v>
      </c>
      <c r="P216" s="305">
        <f t="shared" si="100"/>
        <v>0</v>
      </c>
      <c r="Q216" s="305">
        <f t="shared" si="100"/>
        <v>0</v>
      </c>
      <c r="R216" s="305">
        <f t="shared" si="100"/>
        <v>0</v>
      </c>
      <c r="S216" s="305">
        <f t="shared" si="100"/>
        <v>1</v>
      </c>
      <c r="T216" s="305"/>
      <c r="U216" s="305">
        <f t="shared" si="101"/>
        <v>0</v>
      </c>
      <c r="V216" s="305">
        <f t="shared" si="101"/>
        <v>0</v>
      </c>
      <c r="W216" s="305">
        <f t="shared" si="101"/>
        <v>0</v>
      </c>
      <c r="X216" s="305">
        <f t="shared" si="101"/>
        <v>0</v>
      </c>
    </row>
    <row r="217" spans="1:30" ht="12.75" thickBot="1" x14ac:dyDescent="0.25">
      <c r="N217" s="353" t="str">
        <f>IF(COUNT(N199:N216)=SUM(P217:S217),"OK","niet OK")</f>
        <v>OK</v>
      </c>
      <c r="P217" s="352">
        <f>SUM(P199:P216)</f>
        <v>4</v>
      </c>
      <c r="Q217" s="352">
        <f>SUM(Q199:Q216)</f>
        <v>7</v>
      </c>
      <c r="R217" s="352">
        <f>SUM(R199:R216)</f>
        <v>4</v>
      </c>
      <c r="S217" s="352">
        <f>SUM(S199:S216)</f>
        <v>3</v>
      </c>
      <c r="U217" s="352">
        <f>SUM(U199:U216)</f>
        <v>0</v>
      </c>
      <c r="V217" s="352">
        <f>SUM(V199:V216)</f>
        <v>0</v>
      </c>
      <c r="W217" s="352">
        <f>SUM(W199:W216)</f>
        <v>0</v>
      </c>
      <c r="X217" s="352">
        <f>SUM(X199:X216)</f>
        <v>0</v>
      </c>
      <c r="Z217" s="287">
        <f>IF(P217=0,0,U217/P217)</f>
        <v>0</v>
      </c>
      <c r="AA217" s="287">
        <f>IF(Q217=0,0,V217/Q217)</f>
        <v>0</v>
      </c>
      <c r="AB217" s="287">
        <f t="shared" ref="AB217" si="107">IF(R217=0,0,W217/R217)</f>
        <v>0</v>
      </c>
      <c r="AC217" s="287">
        <f t="shared" ref="AC217" si="108">IF(S217=0,0,X217/S217)</f>
        <v>0</v>
      </c>
      <c r="AD217" s="287">
        <f>1+SUM(Z217:AC217)</f>
        <v>1</v>
      </c>
    </row>
    <row r="218" spans="1:30" ht="18" x14ac:dyDescent="0.25">
      <c r="A218" s="620" t="s">
        <v>734</v>
      </c>
      <c r="B218" s="621"/>
      <c r="C218" s="621" t="s">
        <v>453</v>
      </c>
      <c r="D218" s="628" t="s">
        <v>779</v>
      </c>
      <c r="E218" s="628"/>
      <c r="F218" s="341"/>
      <c r="G218" s="342"/>
      <c r="H218" s="619" t="s">
        <v>646</v>
      </c>
      <c r="I218" s="619"/>
      <c r="J218" s="343">
        <f>AD234</f>
        <v>1</v>
      </c>
      <c r="K218" s="653" t="s">
        <v>1048</v>
      </c>
    </row>
    <row r="219" spans="1:30" ht="38.25" x14ac:dyDescent="0.2">
      <c r="A219" s="622"/>
      <c r="B219" s="623"/>
      <c r="C219" s="623"/>
      <c r="D219" s="295" t="s">
        <v>462</v>
      </c>
      <c r="E219" s="296" t="s">
        <v>647</v>
      </c>
      <c r="F219" s="295" t="s">
        <v>642</v>
      </c>
      <c r="G219" s="295" t="s">
        <v>102</v>
      </c>
      <c r="H219" s="295" t="s">
        <v>100</v>
      </c>
      <c r="I219" s="295" t="s">
        <v>101</v>
      </c>
      <c r="J219" s="295" t="s">
        <v>224</v>
      </c>
      <c r="K219" s="654"/>
    </row>
    <row r="220" spans="1:30" x14ac:dyDescent="0.2">
      <c r="A220" s="624">
        <v>2</v>
      </c>
      <c r="B220" s="625"/>
      <c r="C220" s="328"/>
      <c r="D220" s="322" t="s">
        <v>762</v>
      </c>
      <c r="E220" s="286" t="s">
        <v>929</v>
      </c>
      <c r="F220" s="286"/>
      <c r="G220" s="286"/>
      <c r="H220" s="282"/>
      <c r="I220" s="282"/>
      <c r="J220" s="282"/>
      <c r="K220" s="288"/>
      <c r="M220" s="305" t="str">
        <f t="shared" ref="M220:M233" si="109">IF((COUNTIF((H220:J220),"x"))=1,"ok","niet ok")</f>
        <v>niet ok</v>
      </c>
      <c r="N220" s="305">
        <v>2</v>
      </c>
      <c r="O220" s="305">
        <f t="shared" ref="O220:O233" si="110">IF(J220="x",0,1)</f>
        <v>1</v>
      </c>
      <c r="P220" s="305">
        <f t="shared" ref="P220:S233" si="111">IF(AND($O220=1,$N220=P$23),1,0)</f>
        <v>1</v>
      </c>
      <c r="Q220" s="305">
        <f t="shared" si="111"/>
        <v>0</v>
      </c>
      <c r="R220" s="305">
        <f t="shared" si="111"/>
        <v>0</v>
      </c>
      <c r="S220" s="305">
        <f t="shared" si="111"/>
        <v>0</v>
      </c>
      <c r="U220" s="305">
        <f t="shared" ref="U220:X233" si="112">IF(AND($N220=U$23,$H220="x"),1,0)</f>
        <v>0</v>
      </c>
      <c r="V220" s="305">
        <f t="shared" si="112"/>
        <v>0</v>
      </c>
      <c r="W220" s="305">
        <f t="shared" si="112"/>
        <v>0</v>
      </c>
      <c r="X220" s="305">
        <f t="shared" si="112"/>
        <v>0</v>
      </c>
    </row>
    <row r="221" spans="1:30" ht="60" x14ac:dyDescent="0.2">
      <c r="A221" s="624"/>
      <c r="B221" s="625"/>
      <c r="C221" s="328"/>
      <c r="D221" s="322" t="s">
        <v>763</v>
      </c>
      <c r="E221" s="286" t="s">
        <v>930</v>
      </c>
      <c r="F221" s="286"/>
      <c r="G221" s="286"/>
      <c r="H221" s="282"/>
      <c r="I221" s="282"/>
      <c r="J221" s="282"/>
      <c r="K221" s="288"/>
      <c r="M221" s="305" t="str">
        <f t="shared" si="109"/>
        <v>niet ok</v>
      </c>
      <c r="N221" s="305">
        <v>2</v>
      </c>
      <c r="O221" s="305">
        <f t="shared" si="110"/>
        <v>1</v>
      </c>
      <c r="P221" s="305">
        <f t="shared" si="111"/>
        <v>1</v>
      </c>
      <c r="Q221" s="305">
        <f t="shared" si="111"/>
        <v>0</v>
      </c>
      <c r="R221" s="305">
        <f t="shared" si="111"/>
        <v>0</v>
      </c>
      <c r="S221" s="305">
        <f t="shared" si="111"/>
        <v>0</v>
      </c>
      <c r="U221" s="305">
        <f t="shared" si="112"/>
        <v>0</v>
      </c>
      <c r="V221" s="305">
        <f t="shared" si="112"/>
        <v>0</v>
      </c>
      <c r="W221" s="305">
        <f t="shared" si="112"/>
        <v>0</v>
      </c>
      <c r="X221" s="305">
        <f t="shared" si="112"/>
        <v>0</v>
      </c>
    </row>
    <row r="222" spans="1:30" ht="24" x14ac:dyDescent="0.2">
      <c r="A222" s="624"/>
      <c r="B222" s="625"/>
      <c r="C222" s="328"/>
      <c r="D222" s="322" t="s">
        <v>764</v>
      </c>
      <c r="E222" s="286" t="s">
        <v>1185</v>
      </c>
      <c r="F222" s="286"/>
      <c r="G222" s="286" t="s">
        <v>317</v>
      </c>
      <c r="H222" s="282"/>
      <c r="I222" s="282"/>
      <c r="J222" s="282"/>
      <c r="K222" s="288"/>
      <c r="M222" s="305" t="str">
        <f t="shared" si="109"/>
        <v>niet ok</v>
      </c>
      <c r="N222" s="305">
        <v>2</v>
      </c>
      <c r="O222" s="305">
        <f t="shared" si="110"/>
        <v>1</v>
      </c>
      <c r="P222" s="305">
        <f t="shared" si="111"/>
        <v>1</v>
      </c>
      <c r="Q222" s="305">
        <f t="shared" si="111"/>
        <v>0</v>
      </c>
      <c r="R222" s="305">
        <f t="shared" si="111"/>
        <v>0</v>
      </c>
      <c r="S222" s="305">
        <f t="shared" si="111"/>
        <v>0</v>
      </c>
      <c r="U222" s="305">
        <f t="shared" si="112"/>
        <v>0</v>
      </c>
      <c r="V222" s="305">
        <f t="shared" si="112"/>
        <v>0</v>
      </c>
      <c r="W222" s="305">
        <f t="shared" si="112"/>
        <v>0</v>
      </c>
      <c r="X222" s="305">
        <f t="shared" si="112"/>
        <v>0</v>
      </c>
    </row>
    <row r="223" spans="1:30" ht="120" x14ac:dyDescent="0.2">
      <c r="A223" s="613">
        <v>3</v>
      </c>
      <c r="B223" s="614"/>
      <c r="C223" s="328"/>
      <c r="D223" s="322" t="s">
        <v>762</v>
      </c>
      <c r="E223" s="286" t="s">
        <v>928</v>
      </c>
      <c r="F223" s="286"/>
      <c r="G223" s="286" t="s">
        <v>316</v>
      </c>
      <c r="H223" s="282"/>
      <c r="I223" s="282"/>
      <c r="J223" s="282"/>
      <c r="K223" s="288"/>
      <c r="M223" s="305" t="str">
        <f t="shared" si="109"/>
        <v>niet ok</v>
      </c>
      <c r="N223" s="352">
        <v>3</v>
      </c>
      <c r="O223" s="305">
        <f t="shared" si="110"/>
        <v>1</v>
      </c>
      <c r="P223" s="305">
        <f t="shared" si="111"/>
        <v>0</v>
      </c>
      <c r="Q223" s="305">
        <f t="shared" si="111"/>
        <v>1</v>
      </c>
      <c r="R223" s="305">
        <f t="shared" si="111"/>
        <v>0</v>
      </c>
      <c r="S223" s="305">
        <f t="shared" si="111"/>
        <v>0</v>
      </c>
      <c r="U223" s="305">
        <f t="shared" si="112"/>
        <v>0</v>
      </c>
      <c r="V223" s="305">
        <f t="shared" si="112"/>
        <v>0</v>
      </c>
      <c r="W223" s="305">
        <f t="shared" si="112"/>
        <v>0</v>
      </c>
      <c r="X223" s="305">
        <f t="shared" si="112"/>
        <v>0</v>
      </c>
    </row>
    <row r="224" spans="1:30" x14ac:dyDescent="0.2">
      <c r="A224" s="613"/>
      <c r="B224" s="614"/>
      <c r="C224" s="328"/>
      <c r="D224" s="322"/>
      <c r="E224" s="286" t="s">
        <v>1326</v>
      </c>
      <c r="F224" s="286"/>
      <c r="G224" s="286" t="s">
        <v>1186</v>
      </c>
      <c r="H224" s="282"/>
      <c r="I224" s="282"/>
      <c r="J224" s="282"/>
      <c r="K224" s="288"/>
      <c r="M224" s="305" t="str">
        <f t="shared" si="109"/>
        <v>niet ok</v>
      </c>
      <c r="N224" s="352">
        <v>3</v>
      </c>
      <c r="O224" s="305">
        <f t="shared" ref="O224" si="113">IF(J224="x",0,1)</f>
        <v>1</v>
      </c>
      <c r="P224" s="305">
        <f t="shared" si="111"/>
        <v>0</v>
      </c>
      <c r="Q224" s="305">
        <f t="shared" si="111"/>
        <v>1</v>
      </c>
      <c r="R224" s="305">
        <f t="shared" si="111"/>
        <v>0</v>
      </c>
      <c r="S224" s="305">
        <f t="shared" si="111"/>
        <v>0</v>
      </c>
      <c r="U224" s="352">
        <f t="shared" si="112"/>
        <v>0</v>
      </c>
      <c r="V224" s="352">
        <f t="shared" si="112"/>
        <v>0</v>
      </c>
      <c r="W224" s="352">
        <f t="shared" si="112"/>
        <v>0</v>
      </c>
      <c r="X224" s="352">
        <f t="shared" si="112"/>
        <v>0</v>
      </c>
    </row>
    <row r="225" spans="1:30" x14ac:dyDescent="0.2">
      <c r="A225" s="613"/>
      <c r="B225" s="614"/>
      <c r="C225" s="328"/>
      <c r="D225" s="322" t="s">
        <v>763</v>
      </c>
      <c r="E225" s="286" t="s">
        <v>789</v>
      </c>
      <c r="F225" s="286"/>
      <c r="G225" s="286"/>
      <c r="H225" s="282"/>
      <c r="I225" s="282"/>
      <c r="J225" s="282"/>
      <c r="K225" s="288"/>
      <c r="M225" s="305" t="str">
        <f t="shared" si="109"/>
        <v>niet ok</v>
      </c>
      <c r="N225" s="352">
        <v>3</v>
      </c>
      <c r="O225" s="305">
        <f t="shared" si="110"/>
        <v>1</v>
      </c>
      <c r="P225" s="305">
        <f t="shared" si="111"/>
        <v>0</v>
      </c>
      <c r="Q225" s="305">
        <f t="shared" si="111"/>
        <v>1</v>
      </c>
      <c r="R225" s="305">
        <f t="shared" si="111"/>
        <v>0</v>
      </c>
      <c r="S225" s="305">
        <f t="shared" si="111"/>
        <v>0</v>
      </c>
      <c r="U225" s="305">
        <f t="shared" si="112"/>
        <v>0</v>
      </c>
      <c r="V225" s="305">
        <f t="shared" si="112"/>
        <v>0</v>
      </c>
      <c r="W225" s="305">
        <f t="shared" si="112"/>
        <v>0</v>
      </c>
      <c r="X225" s="305">
        <f t="shared" si="112"/>
        <v>0</v>
      </c>
    </row>
    <row r="226" spans="1:30" ht="24" x14ac:dyDescent="0.2">
      <c r="A226" s="613"/>
      <c r="B226" s="614"/>
      <c r="C226" s="328"/>
      <c r="D226" s="322" t="s">
        <v>763</v>
      </c>
      <c r="E226" s="286" t="s">
        <v>1324</v>
      </c>
      <c r="F226" s="286"/>
      <c r="G226" s="286"/>
      <c r="H226" s="282"/>
      <c r="I226" s="282"/>
      <c r="J226" s="282"/>
      <c r="K226" s="288"/>
      <c r="M226" s="305" t="str">
        <f t="shared" si="109"/>
        <v>niet ok</v>
      </c>
      <c r="N226" s="352">
        <v>3</v>
      </c>
      <c r="O226" s="305">
        <f t="shared" si="110"/>
        <v>1</v>
      </c>
      <c r="P226" s="305">
        <f t="shared" si="111"/>
        <v>0</v>
      </c>
      <c r="Q226" s="305">
        <f t="shared" si="111"/>
        <v>1</v>
      </c>
      <c r="R226" s="305">
        <f t="shared" si="111"/>
        <v>0</v>
      </c>
      <c r="S226" s="305">
        <f t="shared" si="111"/>
        <v>0</v>
      </c>
      <c r="U226" s="305">
        <f t="shared" si="112"/>
        <v>0</v>
      </c>
      <c r="V226" s="305">
        <f t="shared" si="112"/>
        <v>0</v>
      </c>
      <c r="W226" s="305">
        <f t="shared" si="112"/>
        <v>0</v>
      </c>
      <c r="X226" s="305">
        <f t="shared" si="112"/>
        <v>0</v>
      </c>
    </row>
    <row r="227" spans="1:30" x14ac:dyDescent="0.2">
      <c r="A227" s="613"/>
      <c r="B227" s="614"/>
      <c r="C227" s="328"/>
      <c r="D227" s="322" t="s">
        <v>763</v>
      </c>
      <c r="E227" s="286" t="s">
        <v>788</v>
      </c>
      <c r="F227" s="286"/>
      <c r="G227" s="286"/>
      <c r="H227" s="282"/>
      <c r="I227" s="282"/>
      <c r="J227" s="282"/>
      <c r="K227" s="288"/>
      <c r="M227" s="305" t="str">
        <f t="shared" si="109"/>
        <v>niet ok</v>
      </c>
      <c r="N227" s="352">
        <v>3</v>
      </c>
      <c r="O227" s="305">
        <f t="shared" si="110"/>
        <v>1</v>
      </c>
      <c r="P227" s="305">
        <f t="shared" si="111"/>
        <v>0</v>
      </c>
      <c r="Q227" s="305">
        <f t="shared" si="111"/>
        <v>1</v>
      </c>
      <c r="R227" s="305">
        <f t="shared" si="111"/>
        <v>0</v>
      </c>
      <c r="S227" s="305">
        <f t="shared" si="111"/>
        <v>0</v>
      </c>
      <c r="U227" s="305">
        <f t="shared" si="112"/>
        <v>0</v>
      </c>
      <c r="V227" s="305">
        <f t="shared" si="112"/>
        <v>0</v>
      </c>
      <c r="W227" s="305">
        <f t="shared" si="112"/>
        <v>0</v>
      </c>
      <c r="X227" s="305">
        <f t="shared" si="112"/>
        <v>0</v>
      </c>
    </row>
    <row r="228" spans="1:30" ht="36" x14ac:dyDescent="0.2">
      <c r="A228" s="613"/>
      <c r="B228" s="614"/>
      <c r="C228" s="328"/>
      <c r="D228" s="322" t="s">
        <v>763</v>
      </c>
      <c r="E228" s="286" t="s">
        <v>934</v>
      </c>
      <c r="F228" s="286"/>
      <c r="G228" s="286" t="s">
        <v>1327</v>
      </c>
      <c r="H228" s="282"/>
      <c r="I228" s="282"/>
      <c r="J228" s="282"/>
      <c r="K228" s="288"/>
      <c r="M228" s="305" t="str">
        <f t="shared" si="109"/>
        <v>niet ok</v>
      </c>
      <c r="N228" s="352">
        <v>3</v>
      </c>
      <c r="O228" s="305">
        <f t="shared" si="110"/>
        <v>1</v>
      </c>
      <c r="P228" s="305">
        <f t="shared" si="111"/>
        <v>0</v>
      </c>
      <c r="Q228" s="305">
        <f t="shared" si="111"/>
        <v>1</v>
      </c>
      <c r="R228" s="305">
        <f t="shared" si="111"/>
        <v>0</v>
      </c>
      <c r="S228" s="305">
        <f t="shared" si="111"/>
        <v>0</v>
      </c>
      <c r="U228" s="305">
        <f t="shared" si="112"/>
        <v>0</v>
      </c>
      <c r="V228" s="305">
        <f t="shared" si="112"/>
        <v>0</v>
      </c>
      <c r="W228" s="305">
        <f t="shared" si="112"/>
        <v>0</v>
      </c>
      <c r="X228" s="305">
        <f t="shared" si="112"/>
        <v>0</v>
      </c>
    </row>
    <row r="229" spans="1:30" ht="96" x14ac:dyDescent="0.2">
      <c r="A229" s="613"/>
      <c r="B229" s="614"/>
      <c r="C229" s="328"/>
      <c r="D229" s="322" t="s">
        <v>763</v>
      </c>
      <c r="E229" s="286" t="s">
        <v>1325</v>
      </c>
      <c r="F229" s="286"/>
      <c r="G229" s="286"/>
      <c r="H229" s="282"/>
      <c r="I229" s="282"/>
      <c r="J229" s="282"/>
      <c r="K229" s="288"/>
      <c r="M229" s="305" t="str">
        <f t="shared" si="109"/>
        <v>niet ok</v>
      </c>
      <c r="N229" s="352">
        <v>3</v>
      </c>
      <c r="O229" s="305">
        <f t="shared" si="110"/>
        <v>1</v>
      </c>
      <c r="P229" s="305">
        <f t="shared" si="111"/>
        <v>0</v>
      </c>
      <c r="Q229" s="305">
        <f t="shared" si="111"/>
        <v>1</v>
      </c>
      <c r="R229" s="305">
        <f t="shared" si="111"/>
        <v>0</v>
      </c>
      <c r="S229" s="305">
        <f t="shared" si="111"/>
        <v>0</v>
      </c>
      <c r="U229" s="305">
        <f t="shared" si="112"/>
        <v>0</v>
      </c>
      <c r="V229" s="305">
        <f t="shared" si="112"/>
        <v>0</v>
      </c>
      <c r="W229" s="305">
        <f t="shared" si="112"/>
        <v>0</v>
      </c>
      <c r="X229" s="305">
        <f t="shared" si="112"/>
        <v>0</v>
      </c>
    </row>
    <row r="230" spans="1:30" ht="36" x14ac:dyDescent="0.2">
      <c r="A230" s="615">
        <v>4</v>
      </c>
      <c r="B230" s="616"/>
      <c r="C230" s="328"/>
      <c r="D230" s="322" t="s">
        <v>762</v>
      </c>
      <c r="E230" s="286" t="s">
        <v>1160</v>
      </c>
      <c r="F230" s="286"/>
      <c r="G230" s="286"/>
      <c r="H230" s="282"/>
      <c r="I230" s="282"/>
      <c r="J230" s="282"/>
      <c r="K230" s="288"/>
      <c r="M230" s="305" t="str">
        <f t="shared" si="109"/>
        <v>niet ok</v>
      </c>
      <c r="N230" s="352">
        <v>4</v>
      </c>
      <c r="O230" s="305">
        <f t="shared" si="110"/>
        <v>1</v>
      </c>
      <c r="P230" s="305">
        <f t="shared" si="111"/>
        <v>0</v>
      </c>
      <c r="Q230" s="305">
        <f t="shared" si="111"/>
        <v>0</v>
      </c>
      <c r="R230" s="305">
        <f t="shared" si="111"/>
        <v>1</v>
      </c>
      <c r="S230" s="305">
        <f t="shared" si="111"/>
        <v>0</v>
      </c>
      <c r="U230" s="305">
        <f t="shared" si="112"/>
        <v>0</v>
      </c>
      <c r="V230" s="305">
        <f t="shared" si="112"/>
        <v>0</v>
      </c>
      <c r="W230" s="305">
        <f t="shared" si="112"/>
        <v>0</v>
      </c>
      <c r="X230" s="305">
        <f t="shared" si="112"/>
        <v>0</v>
      </c>
    </row>
    <row r="231" spans="1:30" x14ac:dyDescent="0.2">
      <c r="A231" s="615"/>
      <c r="B231" s="616"/>
      <c r="C231" s="328"/>
      <c r="D231" s="322" t="s">
        <v>764</v>
      </c>
      <c r="E231" s="286" t="s">
        <v>932</v>
      </c>
      <c r="F231" s="286"/>
      <c r="G231" s="365"/>
      <c r="H231" s="282"/>
      <c r="I231" s="282"/>
      <c r="J231" s="282"/>
      <c r="K231" s="288"/>
      <c r="M231" s="305" t="str">
        <f t="shared" si="109"/>
        <v>niet ok</v>
      </c>
      <c r="N231" s="352">
        <v>4</v>
      </c>
      <c r="O231" s="305">
        <f t="shared" si="110"/>
        <v>1</v>
      </c>
      <c r="P231" s="305">
        <f t="shared" si="111"/>
        <v>0</v>
      </c>
      <c r="Q231" s="305">
        <f t="shared" si="111"/>
        <v>0</v>
      </c>
      <c r="R231" s="305">
        <f t="shared" si="111"/>
        <v>1</v>
      </c>
      <c r="S231" s="305">
        <f t="shared" si="111"/>
        <v>0</v>
      </c>
      <c r="U231" s="305">
        <f t="shared" si="112"/>
        <v>0</v>
      </c>
      <c r="V231" s="305">
        <f t="shared" si="112"/>
        <v>0</v>
      </c>
      <c r="W231" s="305">
        <f t="shared" si="112"/>
        <v>0</v>
      </c>
      <c r="X231" s="305">
        <f t="shared" si="112"/>
        <v>0</v>
      </c>
    </row>
    <row r="232" spans="1:30" ht="84" x14ac:dyDescent="0.2">
      <c r="A232" s="626">
        <v>5</v>
      </c>
      <c r="B232" s="627"/>
      <c r="C232" s="331"/>
      <c r="D232" s="322" t="s">
        <v>763</v>
      </c>
      <c r="E232" s="286" t="s">
        <v>1128</v>
      </c>
      <c r="F232" s="286"/>
      <c r="G232" s="365" t="s">
        <v>931</v>
      </c>
      <c r="H232" s="282"/>
      <c r="I232" s="282"/>
      <c r="J232" s="282"/>
      <c r="K232" s="288"/>
      <c r="M232" s="305" t="str">
        <f t="shared" si="109"/>
        <v>niet ok</v>
      </c>
      <c r="N232" s="352">
        <v>5</v>
      </c>
      <c r="O232" s="305">
        <f t="shared" si="110"/>
        <v>1</v>
      </c>
      <c r="P232" s="305">
        <f t="shared" si="111"/>
        <v>0</v>
      </c>
      <c r="Q232" s="305">
        <f t="shared" si="111"/>
        <v>0</v>
      </c>
      <c r="R232" s="305">
        <f t="shared" si="111"/>
        <v>0</v>
      </c>
      <c r="S232" s="305">
        <f t="shared" si="111"/>
        <v>1</v>
      </c>
      <c r="U232" s="305">
        <f t="shared" si="112"/>
        <v>0</v>
      </c>
      <c r="V232" s="305">
        <f t="shared" si="112"/>
        <v>0</v>
      </c>
      <c r="W232" s="305">
        <f t="shared" si="112"/>
        <v>0</v>
      </c>
      <c r="X232" s="305">
        <f t="shared" si="112"/>
        <v>0</v>
      </c>
    </row>
    <row r="233" spans="1:30" ht="24.75" thickBot="1" x14ac:dyDescent="0.25">
      <c r="A233" s="617"/>
      <c r="B233" s="618"/>
      <c r="C233" s="332"/>
      <c r="D233" s="324" t="s">
        <v>764</v>
      </c>
      <c r="E233" s="302" t="s">
        <v>324</v>
      </c>
      <c r="F233" s="302"/>
      <c r="G233" s="302"/>
      <c r="H233" s="289"/>
      <c r="I233" s="289"/>
      <c r="J233" s="289"/>
      <c r="K233" s="290"/>
      <c r="M233" s="305" t="str">
        <f t="shared" si="109"/>
        <v>niet ok</v>
      </c>
      <c r="N233" s="352">
        <v>5</v>
      </c>
      <c r="O233" s="305">
        <f t="shared" si="110"/>
        <v>1</v>
      </c>
      <c r="P233" s="305">
        <f t="shared" si="111"/>
        <v>0</v>
      </c>
      <c r="Q233" s="305">
        <f t="shared" si="111"/>
        <v>0</v>
      </c>
      <c r="R233" s="305">
        <f t="shared" si="111"/>
        <v>0</v>
      </c>
      <c r="S233" s="305">
        <f t="shared" si="111"/>
        <v>1</v>
      </c>
      <c r="U233" s="305">
        <f t="shared" si="112"/>
        <v>0</v>
      </c>
      <c r="V233" s="305">
        <f t="shared" si="112"/>
        <v>0</v>
      </c>
      <c r="W233" s="305">
        <f t="shared" si="112"/>
        <v>0</v>
      </c>
      <c r="X233" s="305">
        <f t="shared" si="112"/>
        <v>0</v>
      </c>
    </row>
    <row r="234" spans="1:30" ht="12.75" thickBot="1" x14ac:dyDescent="0.25">
      <c r="N234" s="353" t="str">
        <f>IF(COUNT(N220:N233)=SUM(P234:S234),"OK","niet OK")</f>
        <v>OK</v>
      </c>
      <c r="P234" s="352">
        <f>SUM(P220:P233)</f>
        <v>3</v>
      </c>
      <c r="Q234" s="352">
        <f t="shared" ref="Q234:S234" si="114">SUM(Q220:Q233)</f>
        <v>7</v>
      </c>
      <c r="R234" s="352">
        <f t="shared" si="114"/>
        <v>2</v>
      </c>
      <c r="S234" s="352">
        <f t="shared" si="114"/>
        <v>2</v>
      </c>
      <c r="U234" s="352">
        <f t="shared" ref="U234:X234" si="115">SUM(U220:U233)</f>
        <v>0</v>
      </c>
      <c r="V234" s="352">
        <f t="shared" si="115"/>
        <v>0</v>
      </c>
      <c r="W234" s="352">
        <f t="shared" si="115"/>
        <v>0</v>
      </c>
      <c r="X234" s="352">
        <f t="shared" si="115"/>
        <v>0</v>
      </c>
      <c r="Z234" s="287">
        <f>IF(P234=0,0,U234/P234)</f>
        <v>0</v>
      </c>
      <c r="AA234" s="287">
        <f>IF(Q234=0,0,V234/Q234)</f>
        <v>0</v>
      </c>
      <c r="AB234" s="287">
        <f t="shared" ref="AB234" si="116">IF(R234=0,0,W234/R234)</f>
        <v>0</v>
      </c>
      <c r="AC234" s="287">
        <f t="shared" ref="AC234" si="117">IF(S234=0,0,X234/S234)</f>
        <v>0</v>
      </c>
      <c r="AD234" s="287">
        <f>1+SUM(Z234:AC234)</f>
        <v>1</v>
      </c>
    </row>
    <row r="235" spans="1:30" ht="18" x14ac:dyDescent="0.25">
      <c r="A235" s="620" t="s">
        <v>734</v>
      </c>
      <c r="B235" s="621"/>
      <c r="C235" s="621" t="s">
        <v>453</v>
      </c>
      <c r="D235" s="628" t="s">
        <v>360</v>
      </c>
      <c r="E235" s="628"/>
      <c r="F235" s="341"/>
      <c r="G235" s="342"/>
      <c r="H235" s="619" t="s">
        <v>646</v>
      </c>
      <c r="I235" s="619"/>
      <c r="J235" s="343">
        <f>AD258</f>
        <v>1</v>
      </c>
      <c r="K235" s="653" t="s">
        <v>1048</v>
      </c>
    </row>
    <row r="236" spans="1:30" ht="38.25" x14ac:dyDescent="0.2">
      <c r="A236" s="622"/>
      <c r="B236" s="623"/>
      <c r="C236" s="623"/>
      <c r="D236" s="295" t="s">
        <v>462</v>
      </c>
      <c r="E236" s="296" t="s">
        <v>647</v>
      </c>
      <c r="F236" s="295" t="s">
        <v>642</v>
      </c>
      <c r="G236" s="295" t="s">
        <v>102</v>
      </c>
      <c r="H236" s="295" t="s">
        <v>100</v>
      </c>
      <c r="I236" s="295" t="s">
        <v>101</v>
      </c>
      <c r="J236" s="295" t="s">
        <v>224</v>
      </c>
      <c r="K236" s="654"/>
    </row>
    <row r="237" spans="1:30" ht="36" x14ac:dyDescent="0.2">
      <c r="A237" s="624">
        <v>2</v>
      </c>
      <c r="B237" s="625"/>
      <c r="C237" s="328"/>
      <c r="D237" s="322" t="s">
        <v>762</v>
      </c>
      <c r="E237" s="286" t="s">
        <v>941</v>
      </c>
      <c r="F237" s="286"/>
      <c r="G237" s="286"/>
      <c r="H237" s="282"/>
      <c r="I237" s="282"/>
      <c r="J237" s="282"/>
      <c r="K237" s="288"/>
      <c r="M237" s="305" t="str">
        <f t="shared" ref="M237:M256" si="118">IF((COUNTIF((H237:J237),"x"))=1,"ok","niet ok")</f>
        <v>niet ok</v>
      </c>
      <c r="N237" s="305">
        <v>2</v>
      </c>
      <c r="O237" s="305">
        <f t="shared" ref="O237:O256" si="119">IF(J237="x",0,1)</f>
        <v>1</v>
      </c>
      <c r="P237" s="305">
        <f t="shared" ref="P237:S257" si="120">IF(AND($O237=1,$N237=P$23),1,0)</f>
        <v>1</v>
      </c>
      <c r="Q237" s="305">
        <f t="shared" si="120"/>
        <v>0</v>
      </c>
      <c r="R237" s="305">
        <f t="shared" si="120"/>
        <v>0</v>
      </c>
      <c r="S237" s="305">
        <f t="shared" si="120"/>
        <v>0</v>
      </c>
      <c r="U237" s="305">
        <f t="shared" ref="U237:X257" si="121">IF(AND($N237=U$23,$H237="x"),1,0)</f>
        <v>0</v>
      </c>
      <c r="V237" s="305">
        <f t="shared" si="121"/>
        <v>0</v>
      </c>
      <c r="W237" s="305">
        <f t="shared" si="121"/>
        <v>0</v>
      </c>
      <c r="X237" s="305">
        <f t="shared" si="121"/>
        <v>0</v>
      </c>
    </row>
    <row r="238" spans="1:30" ht="20.45" customHeight="1" x14ac:dyDescent="0.2">
      <c r="A238" s="624"/>
      <c r="B238" s="625"/>
      <c r="C238" s="328"/>
      <c r="D238" s="322" t="s">
        <v>763</v>
      </c>
      <c r="E238" s="322" t="s">
        <v>325</v>
      </c>
      <c r="F238" s="286"/>
      <c r="G238" s="286" t="s">
        <v>327</v>
      </c>
      <c r="H238" s="282"/>
      <c r="I238" s="282"/>
      <c r="J238" s="282"/>
      <c r="K238" s="288"/>
      <c r="M238" s="305" t="str">
        <f t="shared" si="118"/>
        <v>niet ok</v>
      </c>
      <c r="N238" s="305">
        <v>2</v>
      </c>
      <c r="O238" s="305">
        <f t="shared" si="119"/>
        <v>1</v>
      </c>
      <c r="P238" s="305">
        <f t="shared" si="120"/>
        <v>1</v>
      </c>
      <c r="Q238" s="305">
        <f t="shared" si="120"/>
        <v>0</v>
      </c>
      <c r="R238" s="305">
        <f t="shared" si="120"/>
        <v>0</v>
      </c>
      <c r="S238" s="305">
        <f t="shared" si="120"/>
        <v>0</v>
      </c>
      <c r="U238" s="305">
        <f t="shared" si="121"/>
        <v>0</v>
      </c>
      <c r="V238" s="305">
        <f t="shared" si="121"/>
        <v>0</v>
      </c>
      <c r="W238" s="305">
        <f t="shared" si="121"/>
        <v>0</v>
      </c>
      <c r="X238" s="305">
        <f t="shared" si="121"/>
        <v>0</v>
      </c>
    </row>
    <row r="239" spans="1:30" x14ac:dyDescent="0.2">
      <c r="A239" s="624"/>
      <c r="B239" s="625"/>
      <c r="C239" s="328"/>
      <c r="D239" s="322" t="s">
        <v>764</v>
      </c>
      <c r="E239" s="286" t="s">
        <v>945</v>
      </c>
      <c r="F239" s="286"/>
      <c r="G239" s="286" t="s">
        <v>946</v>
      </c>
      <c r="H239" s="282"/>
      <c r="I239" s="282"/>
      <c r="J239" s="282"/>
      <c r="K239" s="288"/>
      <c r="M239" s="305" t="str">
        <f t="shared" si="118"/>
        <v>niet ok</v>
      </c>
      <c r="N239" s="305">
        <v>2</v>
      </c>
      <c r="O239" s="305">
        <f t="shared" si="119"/>
        <v>1</v>
      </c>
      <c r="P239" s="305">
        <f t="shared" si="120"/>
        <v>1</v>
      </c>
      <c r="Q239" s="305">
        <f t="shared" si="120"/>
        <v>0</v>
      </c>
      <c r="R239" s="305">
        <f t="shared" si="120"/>
        <v>0</v>
      </c>
      <c r="S239" s="305">
        <f t="shared" si="120"/>
        <v>0</v>
      </c>
      <c r="U239" s="305">
        <f t="shared" si="121"/>
        <v>0</v>
      </c>
      <c r="V239" s="305">
        <f t="shared" si="121"/>
        <v>0</v>
      </c>
      <c r="W239" s="305">
        <f t="shared" si="121"/>
        <v>0</v>
      </c>
      <c r="X239" s="305">
        <f t="shared" si="121"/>
        <v>0</v>
      </c>
    </row>
    <row r="240" spans="1:30" ht="48" x14ac:dyDescent="0.2">
      <c r="A240" s="624"/>
      <c r="B240" s="625"/>
      <c r="C240" s="328"/>
      <c r="D240" s="322" t="s">
        <v>764</v>
      </c>
      <c r="E240" s="286" t="s">
        <v>933</v>
      </c>
      <c r="F240" s="286"/>
      <c r="G240" s="286"/>
      <c r="H240" s="282"/>
      <c r="I240" s="282"/>
      <c r="J240" s="282"/>
      <c r="K240" s="288"/>
      <c r="M240" s="305" t="str">
        <f t="shared" si="118"/>
        <v>niet ok</v>
      </c>
      <c r="N240" s="352">
        <v>2</v>
      </c>
      <c r="O240" s="305">
        <f t="shared" si="119"/>
        <v>1</v>
      </c>
      <c r="P240" s="305">
        <f t="shared" si="120"/>
        <v>1</v>
      </c>
      <c r="Q240" s="305">
        <f t="shared" si="120"/>
        <v>0</v>
      </c>
      <c r="R240" s="305">
        <f t="shared" si="120"/>
        <v>0</v>
      </c>
      <c r="S240" s="305">
        <f t="shared" si="120"/>
        <v>0</v>
      </c>
      <c r="U240" s="305">
        <f t="shared" si="121"/>
        <v>0</v>
      </c>
      <c r="V240" s="305">
        <f t="shared" si="121"/>
        <v>0</v>
      </c>
      <c r="W240" s="305">
        <f t="shared" si="121"/>
        <v>0</v>
      </c>
      <c r="X240" s="305">
        <f t="shared" si="121"/>
        <v>0</v>
      </c>
    </row>
    <row r="241" spans="1:24" ht="21.6" customHeight="1" x14ac:dyDescent="0.2">
      <c r="A241" s="624"/>
      <c r="B241" s="625"/>
      <c r="C241" s="328"/>
      <c r="D241" s="322" t="s">
        <v>764</v>
      </c>
      <c r="E241" s="322" t="s">
        <v>326</v>
      </c>
      <c r="F241" s="286"/>
      <c r="G241" s="286" t="s">
        <v>327</v>
      </c>
      <c r="H241" s="282"/>
      <c r="I241" s="282"/>
      <c r="J241" s="282"/>
      <c r="K241" s="288"/>
      <c r="M241" s="305" t="str">
        <f t="shared" si="118"/>
        <v>niet ok</v>
      </c>
      <c r="N241" s="352">
        <v>2</v>
      </c>
      <c r="O241" s="305">
        <f t="shared" si="119"/>
        <v>1</v>
      </c>
      <c r="P241" s="305">
        <f t="shared" si="120"/>
        <v>1</v>
      </c>
      <c r="Q241" s="305">
        <f t="shared" si="120"/>
        <v>0</v>
      </c>
      <c r="R241" s="305">
        <f t="shared" si="120"/>
        <v>0</v>
      </c>
      <c r="S241" s="305">
        <f t="shared" si="120"/>
        <v>0</v>
      </c>
      <c r="U241" s="305">
        <f t="shared" si="121"/>
        <v>0</v>
      </c>
      <c r="V241" s="305">
        <f t="shared" si="121"/>
        <v>0</v>
      </c>
      <c r="W241" s="305">
        <f t="shared" si="121"/>
        <v>0</v>
      </c>
      <c r="X241" s="305">
        <f t="shared" si="121"/>
        <v>0</v>
      </c>
    </row>
    <row r="242" spans="1:24" x14ac:dyDescent="0.2">
      <c r="A242" s="613">
        <v>3</v>
      </c>
      <c r="B242" s="614"/>
      <c r="C242" s="328"/>
      <c r="D242" s="322" t="s">
        <v>762</v>
      </c>
      <c r="E242" s="286" t="s">
        <v>942</v>
      </c>
      <c r="F242" s="286"/>
      <c r="G242" s="286" t="s">
        <v>331</v>
      </c>
      <c r="H242" s="282"/>
      <c r="I242" s="282"/>
      <c r="J242" s="282"/>
      <c r="K242" s="288"/>
      <c r="M242" s="305" t="str">
        <f t="shared" si="118"/>
        <v>niet ok</v>
      </c>
      <c r="N242" s="352">
        <v>3</v>
      </c>
      <c r="O242" s="305">
        <f t="shared" si="119"/>
        <v>1</v>
      </c>
      <c r="P242" s="305">
        <f t="shared" si="120"/>
        <v>0</v>
      </c>
      <c r="Q242" s="305">
        <f t="shared" si="120"/>
        <v>1</v>
      </c>
      <c r="R242" s="305">
        <f t="shared" si="120"/>
        <v>0</v>
      </c>
      <c r="S242" s="305">
        <f t="shared" si="120"/>
        <v>0</v>
      </c>
      <c r="U242" s="305">
        <f t="shared" si="121"/>
        <v>0</v>
      </c>
      <c r="V242" s="305">
        <f t="shared" si="121"/>
        <v>0</v>
      </c>
      <c r="W242" s="305">
        <f t="shared" si="121"/>
        <v>0</v>
      </c>
      <c r="X242" s="305">
        <f t="shared" si="121"/>
        <v>0</v>
      </c>
    </row>
    <row r="243" spans="1:24" ht="36" x14ac:dyDescent="0.2">
      <c r="A243" s="613"/>
      <c r="B243" s="614"/>
      <c r="C243" s="328"/>
      <c r="D243" s="322" t="s">
        <v>763</v>
      </c>
      <c r="E243" s="286" t="s">
        <v>935</v>
      </c>
      <c r="F243" s="286"/>
      <c r="G243" s="286" t="s">
        <v>331</v>
      </c>
      <c r="H243" s="282"/>
      <c r="I243" s="282"/>
      <c r="J243" s="282"/>
      <c r="K243" s="288"/>
      <c r="M243" s="305" t="str">
        <f t="shared" si="118"/>
        <v>niet ok</v>
      </c>
      <c r="N243" s="352">
        <v>3</v>
      </c>
      <c r="O243" s="305">
        <f t="shared" si="119"/>
        <v>1</v>
      </c>
      <c r="P243" s="305">
        <f t="shared" si="120"/>
        <v>0</v>
      </c>
      <c r="Q243" s="305">
        <f t="shared" si="120"/>
        <v>1</v>
      </c>
      <c r="R243" s="305">
        <f t="shared" si="120"/>
        <v>0</v>
      </c>
      <c r="S243" s="305">
        <f t="shared" si="120"/>
        <v>0</v>
      </c>
      <c r="U243" s="305">
        <f t="shared" si="121"/>
        <v>0</v>
      </c>
      <c r="V243" s="305">
        <f t="shared" si="121"/>
        <v>0</v>
      </c>
      <c r="W243" s="305">
        <f t="shared" si="121"/>
        <v>0</v>
      </c>
      <c r="X243" s="305">
        <f t="shared" si="121"/>
        <v>0</v>
      </c>
    </row>
    <row r="244" spans="1:24" ht="36" x14ac:dyDescent="0.2">
      <c r="A244" s="613"/>
      <c r="B244" s="614"/>
      <c r="C244" s="328"/>
      <c r="D244" s="322" t="s">
        <v>763</v>
      </c>
      <c r="E244" s="286" t="s">
        <v>936</v>
      </c>
      <c r="F244" s="286"/>
      <c r="G244" s="286" t="s">
        <v>331</v>
      </c>
      <c r="H244" s="282"/>
      <c r="I244" s="282"/>
      <c r="J244" s="282"/>
      <c r="K244" s="288"/>
      <c r="M244" s="305" t="str">
        <f t="shared" si="118"/>
        <v>niet ok</v>
      </c>
      <c r="N244" s="352">
        <v>3</v>
      </c>
      <c r="O244" s="305">
        <f t="shared" si="119"/>
        <v>1</v>
      </c>
      <c r="P244" s="305">
        <f t="shared" si="120"/>
        <v>0</v>
      </c>
      <c r="Q244" s="305">
        <f t="shared" si="120"/>
        <v>1</v>
      </c>
      <c r="R244" s="305">
        <f t="shared" si="120"/>
        <v>0</v>
      </c>
      <c r="S244" s="305">
        <f t="shared" si="120"/>
        <v>0</v>
      </c>
      <c r="U244" s="305">
        <f t="shared" si="121"/>
        <v>0</v>
      </c>
      <c r="V244" s="305">
        <f t="shared" si="121"/>
        <v>0</v>
      </c>
      <c r="W244" s="305">
        <f t="shared" si="121"/>
        <v>0</v>
      </c>
      <c r="X244" s="305">
        <f t="shared" si="121"/>
        <v>0</v>
      </c>
    </row>
    <row r="245" spans="1:24" ht="36" x14ac:dyDescent="0.2">
      <c r="A245" s="613"/>
      <c r="B245" s="614"/>
      <c r="C245" s="328"/>
      <c r="D245" s="322" t="s">
        <v>763</v>
      </c>
      <c r="E245" s="286" t="s">
        <v>937</v>
      </c>
      <c r="F245" s="286"/>
      <c r="G245" s="286" t="s">
        <v>331</v>
      </c>
      <c r="H245" s="282"/>
      <c r="I245" s="282"/>
      <c r="J245" s="282"/>
      <c r="K245" s="288"/>
      <c r="M245" s="305" t="str">
        <f t="shared" si="118"/>
        <v>niet ok</v>
      </c>
      <c r="N245" s="352">
        <v>3</v>
      </c>
      <c r="O245" s="305">
        <f t="shared" si="119"/>
        <v>1</v>
      </c>
      <c r="P245" s="305">
        <f t="shared" si="120"/>
        <v>0</v>
      </c>
      <c r="Q245" s="305">
        <f t="shared" si="120"/>
        <v>1</v>
      </c>
      <c r="R245" s="305">
        <f t="shared" si="120"/>
        <v>0</v>
      </c>
      <c r="S245" s="305">
        <f t="shared" si="120"/>
        <v>0</v>
      </c>
      <c r="U245" s="305">
        <f t="shared" si="121"/>
        <v>0</v>
      </c>
      <c r="V245" s="305">
        <f t="shared" si="121"/>
        <v>0</v>
      </c>
      <c r="W245" s="305">
        <f t="shared" si="121"/>
        <v>0</v>
      </c>
      <c r="X245" s="305">
        <f t="shared" si="121"/>
        <v>0</v>
      </c>
    </row>
    <row r="246" spans="1:24" x14ac:dyDescent="0.2">
      <c r="A246" s="613"/>
      <c r="B246" s="614"/>
      <c r="C246" s="328"/>
      <c r="D246" s="322" t="s">
        <v>763</v>
      </c>
      <c r="E246" s="286" t="s">
        <v>943</v>
      </c>
      <c r="F246" s="286"/>
      <c r="G246" s="286" t="s">
        <v>331</v>
      </c>
      <c r="H246" s="282"/>
      <c r="I246" s="282"/>
      <c r="J246" s="282"/>
      <c r="K246" s="288"/>
      <c r="M246" s="305" t="str">
        <f t="shared" si="118"/>
        <v>niet ok</v>
      </c>
      <c r="N246" s="352">
        <v>3</v>
      </c>
      <c r="O246" s="305">
        <f t="shared" si="119"/>
        <v>1</v>
      </c>
      <c r="P246" s="305">
        <f t="shared" si="120"/>
        <v>0</v>
      </c>
      <c r="Q246" s="305">
        <f t="shared" si="120"/>
        <v>1</v>
      </c>
      <c r="R246" s="305">
        <f t="shared" si="120"/>
        <v>0</v>
      </c>
      <c r="S246" s="305">
        <f t="shared" si="120"/>
        <v>0</v>
      </c>
      <c r="U246" s="305">
        <f t="shared" si="121"/>
        <v>0</v>
      </c>
      <c r="V246" s="305">
        <f t="shared" si="121"/>
        <v>0</v>
      </c>
      <c r="W246" s="305">
        <f t="shared" si="121"/>
        <v>0</v>
      </c>
      <c r="X246" s="305">
        <f t="shared" si="121"/>
        <v>0</v>
      </c>
    </row>
    <row r="247" spans="1:24" x14ac:dyDescent="0.2">
      <c r="A247" s="613"/>
      <c r="B247" s="614"/>
      <c r="C247" s="328"/>
      <c r="D247" s="322" t="s">
        <v>764</v>
      </c>
      <c r="E247" s="286" t="s">
        <v>944</v>
      </c>
      <c r="F247" s="286"/>
      <c r="G247" s="286" t="s">
        <v>331</v>
      </c>
      <c r="H247" s="282"/>
      <c r="I247" s="282"/>
      <c r="J247" s="282"/>
      <c r="K247" s="288"/>
      <c r="M247" s="305" t="str">
        <f t="shared" si="118"/>
        <v>niet ok</v>
      </c>
      <c r="N247" s="352">
        <v>3</v>
      </c>
      <c r="O247" s="305">
        <f t="shared" si="119"/>
        <v>1</v>
      </c>
      <c r="P247" s="305">
        <f t="shared" si="120"/>
        <v>0</v>
      </c>
      <c r="Q247" s="305">
        <f t="shared" si="120"/>
        <v>1</v>
      </c>
      <c r="R247" s="305">
        <f t="shared" si="120"/>
        <v>0</v>
      </c>
      <c r="S247" s="305">
        <f t="shared" si="120"/>
        <v>0</v>
      </c>
      <c r="U247" s="305">
        <f t="shared" si="121"/>
        <v>0</v>
      </c>
      <c r="V247" s="305">
        <f t="shared" si="121"/>
        <v>0</v>
      </c>
      <c r="W247" s="305">
        <f t="shared" si="121"/>
        <v>0</v>
      </c>
      <c r="X247" s="305">
        <f t="shared" si="121"/>
        <v>0</v>
      </c>
    </row>
    <row r="248" spans="1:24" x14ac:dyDescent="0.2">
      <c r="A248" s="613"/>
      <c r="B248" s="614"/>
      <c r="C248" s="328"/>
      <c r="D248" s="322" t="s">
        <v>764</v>
      </c>
      <c r="E248" s="286" t="s">
        <v>938</v>
      </c>
      <c r="F248" s="286"/>
      <c r="G248" s="286" t="s">
        <v>331</v>
      </c>
      <c r="H248" s="282"/>
      <c r="I248" s="282"/>
      <c r="J248" s="282"/>
      <c r="K248" s="288"/>
      <c r="M248" s="305" t="str">
        <f t="shared" si="118"/>
        <v>niet ok</v>
      </c>
      <c r="N248" s="352">
        <v>3</v>
      </c>
      <c r="O248" s="305">
        <f t="shared" si="119"/>
        <v>1</v>
      </c>
      <c r="P248" s="305">
        <f t="shared" si="120"/>
        <v>0</v>
      </c>
      <c r="Q248" s="305">
        <f t="shared" si="120"/>
        <v>1</v>
      </c>
      <c r="R248" s="305">
        <f t="shared" si="120"/>
        <v>0</v>
      </c>
      <c r="S248" s="305">
        <f t="shared" si="120"/>
        <v>0</v>
      </c>
      <c r="U248" s="305">
        <f t="shared" si="121"/>
        <v>0</v>
      </c>
      <c r="V248" s="305">
        <f t="shared" si="121"/>
        <v>0</v>
      </c>
      <c r="W248" s="305">
        <f t="shared" si="121"/>
        <v>0</v>
      </c>
      <c r="X248" s="305">
        <f t="shared" si="121"/>
        <v>0</v>
      </c>
    </row>
    <row r="249" spans="1:24" x14ac:dyDescent="0.2">
      <c r="A249" s="613"/>
      <c r="B249" s="614"/>
      <c r="C249" s="328"/>
      <c r="D249" s="322" t="s">
        <v>764</v>
      </c>
      <c r="E249" s="286" t="s">
        <v>939</v>
      </c>
      <c r="F249" s="286"/>
      <c r="G249" s="286" t="s">
        <v>331</v>
      </c>
      <c r="H249" s="282"/>
      <c r="I249" s="282"/>
      <c r="J249" s="282"/>
      <c r="K249" s="288"/>
      <c r="M249" s="305" t="str">
        <f t="shared" si="118"/>
        <v>niet ok</v>
      </c>
      <c r="N249" s="352">
        <v>3</v>
      </c>
      <c r="O249" s="305">
        <f t="shared" si="119"/>
        <v>1</v>
      </c>
      <c r="P249" s="305">
        <f t="shared" si="120"/>
        <v>0</v>
      </c>
      <c r="Q249" s="305">
        <f t="shared" si="120"/>
        <v>1</v>
      </c>
      <c r="R249" s="305">
        <f t="shared" si="120"/>
        <v>0</v>
      </c>
      <c r="S249" s="305">
        <f t="shared" si="120"/>
        <v>0</v>
      </c>
      <c r="U249" s="305">
        <f t="shared" si="121"/>
        <v>0</v>
      </c>
      <c r="V249" s="305">
        <f t="shared" si="121"/>
        <v>0</v>
      </c>
      <c r="W249" s="305">
        <f t="shared" si="121"/>
        <v>0</v>
      </c>
      <c r="X249" s="305">
        <f t="shared" si="121"/>
        <v>0</v>
      </c>
    </row>
    <row r="250" spans="1:24" ht="18" customHeight="1" x14ac:dyDescent="0.2">
      <c r="A250" s="613"/>
      <c r="B250" s="614"/>
      <c r="C250" s="328"/>
      <c r="D250" s="322" t="s">
        <v>764</v>
      </c>
      <c r="E250" s="322" t="s">
        <v>328</v>
      </c>
      <c r="F250" s="286"/>
      <c r="G250" s="286" t="s">
        <v>329</v>
      </c>
      <c r="H250" s="282"/>
      <c r="I250" s="282"/>
      <c r="J250" s="282"/>
      <c r="K250" s="288"/>
      <c r="M250" s="305" t="str">
        <f t="shared" si="118"/>
        <v>niet ok</v>
      </c>
      <c r="N250" s="352">
        <v>3</v>
      </c>
      <c r="O250" s="305">
        <f t="shared" si="119"/>
        <v>1</v>
      </c>
      <c r="P250" s="305">
        <f t="shared" si="120"/>
        <v>0</v>
      </c>
      <c r="Q250" s="305">
        <f t="shared" si="120"/>
        <v>1</v>
      </c>
      <c r="R250" s="305">
        <f t="shared" si="120"/>
        <v>0</v>
      </c>
      <c r="S250" s="305">
        <f t="shared" si="120"/>
        <v>0</v>
      </c>
      <c r="U250" s="305">
        <f t="shared" si="121"/>
        <v>0</v>
      </c>
      <c r="V250" s="305">
        <f t="shared" si="121"/>
        <v>0</v>
      </c>
      <c r="W250" s="305">
        <f t="shared" si="121"/>
        <v>0</v>
      </c>
      <c r="X250" s="305">
        <f t="shared" si="121"/>
        <v>0</v>
      </c>
    </row>
    <row r="251" spans="1:24" x14ac:dyDescent="0.2">
      <c r="A251" s="613"/>
      <c r="B251" s="614"/>
      <c r="C251" s="328"/>
      <c r="D251" s="322" t="s">
        <v>764</v>
      </c>
      <c r="E251" s="286" t="s">
        <v>330</v>
      </c>
      <c r="F251" s="286"/>
      <c r="G251" s="286" t="s">
        <v>331</v>
      </c>
      <c r="H251" s="282"/>
      <c r="I251" s="282"/>
      <c r="J251" s="282"/>
      <c r="K251" s="288"/>
      <c r="M251" s="305" t="str">
        <f t="shared" si="118"/>
        <v>niet ok</v>
      </c>
      <c r="N251" s="352">
        <v>3</v>
      </c>
      <c r="O251" s="305">
        <f t="shared" si="119"/>
        <v>1</v>
      </c>
      <c r="P251" s="305">
        <f t="shared" si="120"/>
        <v>0</v>
      </c>
      <c r="Q251" s="305">
        <f t="shared" si="120"/>
        <v>1</v>
      </c>
      <c r="R251" s="305">
        <f t="shared" si="120"/>
        <v>0</v>
      </c>
      <c r="S251" s="305">
        <f t="shared" si="120"/>
        <v>0</v>
      </c>
      <c r="U251" s="305">
        <f t="shared" si="121"/>
        <v>0</v>
      </c>
      <c r="V251" s="305">
        <f t="shared" si="121"/>
        <v>0</v>
      </c>
      <c r="W251" s="305">
        <f t="shared" si="121"/>
        <v>0</v>
      </c>
      <c r="X251" s="305">
        <f t="shared" si="121"/>
        <v>0</v>
      </c>
    </row>
    <row r="252" spans="1:24" ht="36" customHeight="1" x14ac:dyDescent="0.2">
      <c r="A252" s="613"/>
      <c r="B252" s="614"/>
      <c r="C252" s="328"/>
      <c r="D252" s="322" t="s">
        <v>764</v>
      </c>
      <c r="E252" s="322" t="s">
        <v>1161</v>
      </c>
      <c r="F252" s="286"/>
      <c r="G252" s="286" t="s">
        <v>331</v>
      </c>
      <c r="H252" s="282"/>
      <c r="I252" s="282"/>
      <c r="J252" s="282"/>
      <c r="K252" s="288"/>
      <c r="M252" s="305" t="str">
        <f t="shared" si="118"/>
        <v>niet ok</v>
      </c>
      <c r="N252" s="352">
        <v>3</v>
      </c>
      <c r="O252" s="305">
        <f t="shared" si="119"/>
        <v>1</v>
      </c>
      <c r="P252" s="305">
        <f t="shared" si="120"/>
        <v>0</v>
      </c>
      <c r="Q252" s="305">
        <f t="shared" si="120"/>
        <v>1</v>
      </c>
      <c r="R252" s="305">
        <f t="shared" si="120"/>
        <v>0</v>
      </c>
      <c r="S252" s="305">
        <f t="shared" si="120"/>
        <v>0</v>
      </c>
      <c r="U252" s="305">
        <f t="shared" si="121"/>
        <v>0</v>
      </c>
      <c r="V252" s="305">
        <f t="shared" si="121"/>
        <v>0</v>
      </c>
      <c r="W252" s="305">
        <f t="shared" si="121"/>
        <v>0</v>
      </c>
      <c r="X252" s="305">
        <f t="shared" si="121"/>
        <v>0</v>
      </c>
    </row>
    <row r="253" spans="1:24" x14ac:dyDescent="0.2">
      <c r="A253" s="615">
        <v>4</v>
      </c>
      <c r="B253" s="616"/>
      <c r="C253" s="328"/>
      <c r="D253" s="322" t="s">
        <v>762</v>
      </c>
      <c r="E253" s="286" t="s">
        <v>940</v>
      </c>
      <c r="F253" s="286"/>
      <c r="G253" s="286"/>
      <c r="H253" s="282"/>
      <c r="I253" s="282"/>
      <c r="J253" s="282"/>
      <c r="K253" s="288"/>
      <c r="M253" s="305" t="str">
        <f t="shared" si="118"/>
        <v>niet ok</v>
      </c>
      <c r="N253" s="352">
        <v>4</v>
      </c>
      <c r="O253" s="305">
        <f t="shared" si="119"/>
        <v>1</v>
      </c>
      <c r="P253" s="305">
        <f t="shared" si="120"/>
        <v>0</v>
      </c>
      <c r="Q253" s="305">
        <f t="shared" si="120"/>
        <v>0</v>
      </c>
      <c r="R253" s="305">
        <f t="shared" si="120"/>
        <v>1</v>
      </c>
      <c r="S253" s="305">
        <f t="shared" si="120"/>
        <v>0</v>
      </c>
      <c r="U253" s="305">
        <f t="shared" si="121"/>
        <v>0</v>
      </c>
      <c r="V253" s="305">
        <f t="shared" si="121"/>
        <v>0</v>
      </c>
      <c r="W253" s="305">
        <f t="shared" si="121"/>
        <v>0</v>
      </c>
      <c r="X253" s="305">
        <f t="shared" si="121"/>
        <v>0</v>
      </c>
    </row>
    <row r="254" spans="1:24" x14ac:dyDescent="0.2">
      <c r="A254" s="615"/>
      <c r="B254" s="616"/>
      <c r="C254" s="328"/>
      <c r="D254" s="322" t="s">
        <v>763</v>
      </c>
      <c r="E254" s="286" t="s">
        <v>336</v>
      </c>
      <c r="F254" s="286"/>
      <c r="G254" s="286"/>
      <c r="H254" s="282"/>
      <c r="I254" s="282"/>
      <c r="J254" s="282"/>
      <c r="K254" s="288"/>
      <c r="M254" s="305" t="str">
        <f t="shared" si="118"/>
        <v>niet ok</v>
      </c>
      <c r="N254" s="352">
        <v>4</v>
      </c>
      <c r="O254" s="305">
        <f t="shared" si="119"/>
        <v>1</v>
      </c>
      <c r="P254" s="305">
        <f t="shared" si="120"/>
        <v>0</v>
      </c>
      <c r="Q254" s="305">
        <f t="shared" si="120"/>
        <v>0</v>
      </c>
      <c r="R254" s="305">
        <f t="shared" si="120"/>
        <v>1</v>
      </c>
      <c r="S254" s="305">
        <f t="shared" si="120"/>
        <v>0</v>
      </c>
      <c r="U254" s="305">
        <f t="shared" si="121"/>
        <v>0</v>
      </c>
      <c r="V254" s="305">
        <f t="shared" si="121"/>
        <v>0</v>
      </c>
      <c r="W254" s="305">
        <f t="shared" si="121"/>
        <v>0</v>
      </c>
      <c r="X254" s="305">
        <f t="shared" si="121"/>
        <v>0</v>
      </c>
    </row>
    <row r="255" spans="1:24" ht="72" x14ac:dyDescent="0.2">
      <c r="A255" s="615"/>
      <c r="B255" s="616"/>
      <c r="C255" s="328"/>
      <c r="D255" s="322" t="s">
        <v>764</v>
      </c>
      <c r="E255" s="286" t="s">
        <v>1187</v>
      </c>
      <c r="F255" s="286"/>
      <c r="G255" s="286" t="s">
        <v>331</v>
      </c>
      <c r="H255" s="282"/>
      <c r="I255" s="282"/>
      <c r="J255" s="282"/>
      <c r="K255" s="288"/>
      <c r="M255" s="305" t="str">
        <f t="shared" si="118"/>
        <v>niet ok</v>
      </c>
      <c r="N255" s="352">
        <v>4</v>
      </c>
      <c r="O255" s="305">
        <f t="shared" si="119"/>
        <v>1</v>
      </c>
      <c r="P255" s="305">
        <f t="shared" si="120"/>
        <v>0</v>
      </c>
      <c r="Q255" s="305">
        <f t="shared" si="120"/>
        <v>0</v>
      </c>
      <c r="R255" s="305">
        <f t="shared" si="120"/>
        <v>1</v>
      </c>
      <c r="S255" s="305">
        <f t="shared" si="120"/>
        <v>0</v>
      </c>
      <c r="U255" s="305">
        <f t="shared" si="121"/>
        <v>0</v>
      </c>
      <c r="V255" s="305">
        <f t="shared" si="121"/>
        <v>0</v>
      </c>
      <c r="W255" s="305">
        <f t="shared" si="121"/>
        <v>0</v>
      </c>
      <c r="X255" s="305">
        <f t="shared" si="121"/>
        <v>0</v>
      </c>
    </row>
    <row r="256" spans="1:24" ht="72" x14ac:dyDescent="0.2">
      <c r="A256" s="633">
        <v>5</v>
      </c>
      <c r="B256" s="634"/>
      <c r="C256" s="331"/>
      <c r="D256" s="322" t="s">
        <v>763</v>
      </c>
      <c r="E256" s="286" t="s">
        <v>1328</v>
      </c>
      <c r="F256" s="286"/>
      <c r="G256" s="286"/>
      <c r="H256" s="282"/>
      <c r="I256" s="282"/>
      <c r="J256" s="282"/>
      <c r="K256" s="288"/>
      <c r="M256" s="305" t="str">
        <f t="shared" si="118"/>
        <v>niet ok</v>
      </c>
      <c r="N256" s="352">
        <v>5</v>
      </c>
      <c r="O256" s="305">
        <f t="shared" si="119"/>
        <v>1</v>
      </c>
      <c r="P256" s="305">
        <f t="shared" si="120"/>
        <v>0</v>
      </c>
      <c r="Q256" s="305">
        <f t="shared" si="120"/>
        <v>0</v>
      </c>
      <c r="R256" s="305">
        <f t="shared" si="120"/>
        <v>0</v>
      </c>
      <c r="S256" s="305">
        <f t="shared" si="120"/>
        <v>1</v>
      </c>
      <c r="U256" s="305">
        <f t="shared" si="121"/>
        <v>0</v>
      </c>
      <c r="V256" s="305">
        <f t="shared" si="121"/>
        <v>0</v>
      </c>
      <c r="W256" s="305">
        <f t="shared" si="121"/>
        <v>0</v>
      </c>
      <c r="X256" s="305">
        <f t="shared" si="121"/>
        <v>0</v>
      </c>
    </row>
    <row r="257" spans="1:30" ht="24.75" thickBot="1" x14ac:dyDescent="0.25">
      <c r="A257" s="635"/>
      <c r="B257" s="636"/>
      <c r="C257" s="332"/>
      <c r="D257" s="324" t="s">
        <v>763</v>
      </c>
      <c r="E257" s="302" t="s">
        <v>796</v>
      </c>
      <c r="F257" s="302"/>
      <c r="G257" s="302"/>
      <c r="H257" s="289"/>
      <c r="I257" s="289"/>
      <c r="J257" s="289"/>
      <c r="K257" s="290"/>
      <c r="M257" s="305" t="str">
        <f t="shared" ref="M257" si="122">IF((COUNTIF((H257:J257),"x"))=1,"ok","niet ok")</f>
        <v>niet ok</v>
      </c>
      <c r="N257" s="352">
        <v>5</v>
      </c>
      <c r="O257" s="305">
        <f t="shared" ref="O257" si="123">IF(J257="x",0,1)</f>
        <v>1</v>
      </c>
      <c r="P257" s="305">
        <f t="shared" si="120"/>
        <v>0</v>
      </c>
      <c r="Q257" s="305">
        <f t="shared" si="120"/>
        <v>0</v>
      </c>
      <c r="R257" s="305">
        <f t="shared" si="120"/>
        <v>0</v>
      </c>
      <c r="S257" s="305">
        <f t="shared" si="120"/>
        <v>1</v>
      </c>
      <c r="U257" s="305">
        <f t="shared" si="121"/>
        <v>0</v>
      </c>
      <c r="V257" s="305">
        <f t="shared" si="121"/>
        <v>0</v>
      </c>
      <c r="W257" s="305">
        <f t="shared" si="121"/>
        <v>0</v>
      </c>
      <c r="X257" s="305">
        <f t="shared" si="121"/>
        <v>0</v>
      </c>
    </row>
    <row r="258" spans="1:30" ht="12.75" thickBot="1" x14ac:dyDescent="0.25">
      <c r="N258" s="353" t="str">
        <f>IF(COUNT(N237:N257)=SUM(P258:S258),"OK","niet OK")</f>
        <v>OK</v>
      </c>
      <c r="P258" s="352">
        <f>SUM(P237:P257)</f>
        <v>5</v>
      </c>
      <c r="Q258" s="352">
        <f>SUM(Q237:Q257)</f>
        <v>11</v>
      </c>
      <c r="R258" s="352">
        <f>SUM(R237:R257)</f>
        <v>3</v>
      </c>
      <c r="S258" s="352">
        <f>SUM(S237:S257)</f>
        <v>2</v>
      </c>
      <c r="U258" s="352">
        <f>SUM(U237:U257)</f>
        <v>0</v>
      </c>
      <c r="V258" s="352">
        <f>SUM(V237:V257)</f>
        <v>0</v>
      </c>
      <c r="W258" s="352">
        <f>SUM(W237:W257)</f>
        <v>0</v>
      </c>
      <c r="X258" s="352">
        <f>SUM(X237:X257)</f>
        <v>0</v>
      </c>
      <c r="Z258" s="287">
        <f>IF(P258=0,0,U258/P258)</f>
        <v>0</v>
      </c>
      <c r="AA258" s="287">
        <f>IF(Q258=0,0,V258/Q258)</f>
        <v>0</v>
      </c>
      <c r="AB258" s="287">
        <f t="shared" ref="AB258" si="124">IF(R258=0,0,W258/R258)</f>
        <v>0</v>
      </c>
      <c r="AC258" s="287">
        <f t="shared" ref="AC258" si="125">IF(S258=0,0,X258/S258)</f>
        <v>0</v>
      </c>
      <c r="AD258" s="287">
        <f>1+SUM(Z258:AC258)</f>
        <v>1</v>
      </c>
    </row>
    <row r="259" spans="1:30" ht="18" x14ac:dyDescent="0.25">
      <c r="A259" s="620" t="s">
        <v>734</v>
      </c>
      <c r="B259" s="621"/>
      <c r="C259" s="621" t="s">
        <v>453</v>
      </c>
      <c r="D259" s="628" t="s">
        <v>361</v>
      </c>
      <c r="E259" s="628"/>
      <c r="F259" s="341"/>
      <c r="G259" s="342"/>
      <c r="H259" s="619" t="s">
        <v>646</v>
      </c>
      <c r="I259" s="619"/>
      <c r="J259" s="343">
        <f>AD278</f>
        <v>1</v>
      </c>
      <c r="K259" s="653" t="s">
        <v>1048</v>
      </c>
    </row>
    <row r="260" spans="1:30" ht="38.25" x14ac:dyDescent="0.2">
      <c r="A260" s="622"/>
      <c r="B260" s="623"/>
      <c r="C260" s="623"/>
      <c r="D260" s="295" t="s">
        <v>462</v>
      </c>
      <c r="E260" s="296" t="s">
        <v>647</v>
      </c>
      <c r="F260" s="295" t="s">
        <v>642</v>
      </c>
      <c r="G260" s="295" t="s">
        <v>102</v>
      </c>
      <c r="H260" s="295" t="s">
        <v>100</v>
      </c>
      <c r="I260" s="295" t="s">
        <v>101</v>
      </c>
      <c r="J260" s="295" t="s">
        <v>224</v>
      </c>
      <c r="K260" s="654"/>
    </row>
    <row r="261" spans="1:30" x14ac:dyDescent="0.2">
      <c r="A261" s="624">
        <v>2</v>
      </c>
      <c r="B261" s="625"/>
      <c r="C261" s="328"/>
      <c r="D261" s="322" t="s">
        <v>762</v>
      </c>
      <c r="E261" s="286" t="s">
        <v>1166</v>
      </c>
      <c r="F261" s="286"/>
      <c r="G261" s="286"/>
      <c r="H261" s="282"/>
      <c r="I261" s="282"/>
      <c r="J261" s="282"/>
      <c r="K261" s="288"/>
      <c r="M261" s="305" t="str">
        <f t="shared" ref="M261:M277" si="126">IF((COUNTIF((H261:J261),"x"))=1,"ok","niet ok")</f>
        <v>niet ok</v>
      </c>
      <c r="N261" s="305">
        <v>2</v>
      </c>
      <c r="O261" s="305">
        <f t="shared" ref="O261:O277" si="127">IF(J261="x",0,1)</f>
        <v>1</v>
      </c>
      <c r="P261" s="305">
        <f t="shared" ref="P261:S277" si="128">IF(AND($O261=1,$N261=P$23),1,0)</f>
        <v>1</v>
      </c>
      <c r="Q261" s="305">
        <f t="shared" si="128"/>
        <v>0</v>
      </c>
      <c r="R261" s="305">
        <f t="shared" si="128"/>
        <v>0</v>
      </c>
      <c r="S261" s="305">
        <f t="shared" si="128"/>
        <v>0</v>
      </c>
      <c r="U261" s="305">
        <f t="shared" ref="U261:X277" si="129">IF(AND($N261=U$23,$H261="x"),1,0)</f>
        <v>0</v>
      </c>
      <c r="V261" s="305">
        <f t="shared" si="129"/>
        <v>0</v>
      </c>
      <c r="W261" s="305">
        <f t="shared" si="129"/>
        <v>0</v>
      </c>
      <c r="X261" s="305">
        <f t="shared" si="129"/>
        <v>0</v>
      </c>
    </row>
    <row r="262" spans="1:30" ht="48" x14ac:dyDescent="0.2">
      <c r="A262" s="624"/>
      <c r="B262" s="625"/>
      <c r="C262" s="328"/>
      <c r="D262" s="322" t="s">
        <v>763</v>
      </c>
      <c r="E262" s="286" t="s">
        <v>1431</v>
      </c>
      <c r="F262" s="286"/>
      <c r="G262" s="286"/>
      <c r="H262" s="282"/>
      <c r="I262" s="282"/>
      <c r="J262" s="282"/>
      <c r="K262" s="288"/>
      <c r="M262" s="305" t="str">
        <f t="shared" si="126"/>
        <v>niet ok</v>
      </c>
      <c r="N262" s="305">
        <v>2</v>
      </c>
      <c r="O262" s="305">
        <f t="shared" si="127"/>
        <v>1</v>
      </c>
      <c r="P262" s="305">
        <f t="shared" si="128"/>
        <v>1</v>
      </c>
      <c r="Q262" s="305">
        <f t="shared" si="128"/>
        <v>0</v>
      </c>
      <c r="R262" s="305">
        <f t="shared" si="128"/>
        <v>0</v>
      </c>
      <c r="S262" s="305">
        <f t="shared" si="128"/>
        <v>0</v>
      </c>
      <c r="U262" s="305">
        <f t="shared" si="129"/>
        <v>0</v>
      </c>
      <c r="V262" s="305">
        <f t="shared" si="129"/>
        <v>0</v>
      </c>
      <c r="W262" s="305">
        <f t="shared" si="129"/>
        <v>0</v>
      </c>
      <c r="X262" s="305">
        <f t="shared" si="129"/>
        <v>0</v>
      </c>
    </row>
    <row r="263" spans="1:30" ht="84" x14ac:dyDescent="0.2">
      <c r="A263" s="624"/>
      <c r="B263" s="625"/>
      <c r="C263" s="328"/>
      <c r="D263" s="322"/>
      <c r="E263" s="286" t="s">
        <v>1430</v>
      </c>
      <c r="F263" s="286"/>
      <c r="G263" s="286"/>
      <c r="H263" s="282"/>
      <c r="I263" s="282"/>
      <c r="J263" s="282"/>
      <c r="K263" s="288"/>
      <c r="V263" s="305"/>
      <c r="W263" s="305"/>
      <c r="X263" s="305"/>
    </row>
    <row r="264" spans="1:30" x14ac:dyDescent="0.2">
      <c r="A264" s="624"/>
      <c r="B264" s="625"/>
      <c r="C264" s="328"/>
      <c r="D264" s="322" t="s">
        <v>764</v>
      </c>
      <c r="E264" s="286" t="s">
        <v>948</v>
      </c>
      <c r="F264" s="286"/>
      <c r="G264" s="286"/>
      <c r="H264" s="282"/>
      <c r="I264" s="282"/>
      <c r="J264" s="282"/>
      <c r="K264" s="288"/>
      <c r="M264" s="305" t="str">
        <f t="shared" si="126"/>
        <v>niet ok</v>
      </c>
      <c r="N264" s="305">
        <v>2</v>
      </c>
      <c r="O264" s="305">
        <f t="shared" si="127"/>
        <v>1</v>
      </c>
      <c r="P264" s="305">
        <f t="shared" si="128"/>
        <v>1</v>
      </c>
      <c r="Q264" s="305">
        <f t="shared" si="128"/>
        <v>0</v>
      </c>
      <c r="R264" s="305">
        <f t="shared" si="128"/>
        <v>0</v>
      </c>
      <c r="S264" s="305">
        <f t="shared" si="128"/>
        <v>0</v>
      </c>
      <c r="U264" s="305">
        <f t="shared" si="129"/>
        <v>0</v>
      </c>
      <c r="V264" s="305">
        <f t="shared" si="129"/>
        <v>0</v>
      </c>
      <c r="W264" s="305">
        <f t="shared" si="129"/>
        <v>0</v>
      </c>
      <c r="X264" s="305">
        <f t="shared" si="129"/>
        <v>0</v>
      </c>
    </row>
    <row r="265" spans="1:30" x14ac:dyDescent="0.2">
      <c r="A265" s="613">
        <v>3</v>
      </c>
      <c r="B265" s="614"/>
      <c r="C265" s="328"/>
      <c r="D265" s="322" t="s">
        <v>762</v>
      </c>
      <c r="E265" s="286" t="s">
        <v>786</v>
      </c>
      <c r="F265" s="286"/>
      <c r="G265" s="286" t="s">
        <v>947</v>
      </c>
      <c r="H265" s="282"/>
      <c r="I265" s="282"/>
      <c r="J265" s="282"/>
      <c r="K265" s="288"/>
      <c r="M265" s="305" t="str">
        <f t="shared" si="126"/>
        <v>niet ok</v>
      </c>
      <c r="N265" s="352">
        <v>3</v>
      </c>
      <c r="O265" s="305">
        <f t="shared" si="127"/>
        <v>1</v>
      </c>
      <c r="P265" s="305">
        <f t="shared" si="128"/>
        <v>0</v>
      </c>
      <c r="Q265" s="305">
        <f t="shared" si="128"/>
        <v>1</v>
      </c>
      <c r="R265" s="305">
        <f t="shared" si="128"/>
        <v>0</v>
      </c>
      <c r="S265" s="305">
        <f t="shared" si="128"/>
        <v>0</v>
      </c>
      <c r="U265" s="305">
        <f t="shared" si="129"/>
        <v>0</v>
      </c>
      <c r="V265" s="305">
        <f t="shared" si="129"/>
        <v>0</v>
      </c>
      <c r="W265" s="305">
        <f t="shared" si="129"/>
        <v>0</v>
      </c>
      <c r="X265" s="305">
        <f t="shared" si="129"/>
        <v>0</v>
      </c>
    </row>
    <row r="266" spans="1:30" x14ac:dyDescent="0.2">
      <c r="A266" s="613"/>
      <c r="B266" s="614"/>
      <c r="C266" s="328"/>
      <c r="D266" s="322" t="s">
        <v>763</v>
      </c>
      <c r="E266" s="286" t="s">
        <v>949</v>
      </c>
      <c r="F266" s="286"/>
      <c r="G266" s="286"/>
      <c r="H266" s="282"/>
      <c r="I266" s="282"/>
      <c r="J266" s="282"/>
      <c r="K266" s="288"/>
      <c r="M266" s="305" t="str">
        <f t="shared" si="126"/>
        <v>niet ok</v>
      </c>
      <c r="N266" s="352">
        <v>3</v>
      </c>
      <c r="O266" s="305">
        <f t="shared" si="127"/>
        <v>1</v>
      </c>
      <c r="P266" s="305">
        <f t="shared" si="128"/>
        <v>0</v>
      </c>
      <c r="Q266" s="305">
        <f t="shared" si="128"/>
        <v>1</v>
      </c>
      <c r="R266" s="305">
        <f t="shared" si="128"/>
        <v>0</v>
      </c>
      <c r="S266" s="305">
        <f t="shared" si="128"/>
        <v>0</v>
      </c>
      <c r="U266" s="305">
        <f t="shared" si="129"/>
        <v>0</v>
      </c>
      <c r="V266" s="305">
        <f t="shared" si="129"/>
        <v>0</v>
      </c>
      <c r="W266" s="305">
        <f t="shared" si="129"/>
        <v>0</v>
      </c>
      <c r="X266" s="305">
        <f t="shared" si="129"/>
        <v>0</v>
      </c>
    </row>
    <row r="267" spans="1:30" ht="48" x14ac:dyDescent="0.2">
      <c r="A267" s="613"/>
      <c r="B267" s="614"/>
      <c r="C267" s="328"/>
      <c r="D267" s="322" t="s">
        <v>764</v>
      </c>
      <c r="E267" s="286" t="s">
        <v>1329</v>
      </c>
      <c r="F267" s="286"/>
      <c r="G267" s="286"/>
      <c r="H267" s="282"/>
      <c r="I267" s="282"/>
      <c r="J267" s="282"/>
      <c r="K267" s="288"/>
      <c r="M267" s="305" t="str">
        <f t="shared" si="126"/>
        <v>niet ok</v>
      </c>
      <c r="N267" s="352">
        <v>3</v>
      </c>
      <c r="O267" s="305">
        <f t="shared" si="127"/>
        <v>1</v>
      </c>
      <c r="P267" s="305">
        <f t="shared" si="128"/>
        <v>0</v>
      </c>
      <c r="Q267" s="305">
        <f t="shared" si="128"/>
        <v>1</v>
      </c>
      <c r="R267" s="305">
        <f t="shared" si="128"/>
        <v>0</v>
      </c>
      <c r="S267" s="305">
        <f t="shared" si="128"/>
        <v>0</v>
      </c>
      <c r="U267" s="305">
        <f t="shared" si="129"/>
        <v>0</v>
      </c>
      <c r="V267" s="305">
        <f t="shared" si="129"/>
        <v>0</v>
      </c>
      <c r="W267" s="305">
        <f t="shared" si="129"/>
        <v>0</v>
      </c>
      <c r="X267" s="305">
        <f t="shared" si="129"/>
        <v>0</v>
      </c>
    </row>
    <row r="268" spans="1:30" x14ac:dyDescent="0.2">
      <c r="A268" s="613"/>
      <c r="B268" s="614"/>
      <c r="C268" s="328"/>
      <c r="D268" s="322" t="s">
        <v>764</v>
      </c>
      <c r="E268" s="286" t="s">
        <v>1330</v>
      </c>
      <c r="F268" s="286"/>
      <c r="G268" s="286"/>
      <c r="H268" s="282"/>
      <c r="I268" s="282"/>
      <c r="J268" s="282"/>
      <c r="K268" s="288"/>
      <c r="M268" s="305" t="str">
        <f t="shared" si="126"/>
        <v>niet ok</v>
      </c>
      <c r="N268" s="352">
        <v>3</v>
      </c>
      <c r="O268" s="305">
        <f t="shared" si="127"/>
        <v>1</v>
      </c>
      <c r="P268" s="305">
        <f t="shared" si="128"/>
        <v>0</v>
      </c>
      <c r="Q268" s="305">
        <f t="shared" si="128"/>
        <v>1</v>
      </c>
      <c r="R268" s="305">
        <f t="shared" si="128"/>
        <v>0</v>
      </c>
      <c r="S268" s="305">
        <f t="shared" si="128"/>
        <v>0</v>
      </c>
      <c r="U268" s="305">
        <f t="shared" si="129"/>
        <v>0</v>
      </c>
      <c r="V268" s="305">
        <f t="shared" si="129"/>
        <v>0</v>
      </c>
      <c r="W268" s="305">
        <f t="shared" si="129"/>
        <v>0</v>
      </c>
      <c r="X268" s="305">
        <f t="shared" si="129"/>
        <v>0</v>
      </c>
    </row>
    <row r="269" spans="1:30" ht="36" x14ac:dyDescent="0.2">
      <c r="A269" s="613"/>
      <c r="B269" s="614"/>
      <c r="C269" s="328"/>
      <c r="D269" s="322" t="s">
        <v>764</v>
      </c>
      <c r="E269" s="286" t="s">
        <v>950</v>
      </c>
      <c r="F269" s="286"/>
      <c r="G269" s="286"/>
      <c r="H269" s="282"/>
      <c r="I269" s="282"/>
      <c r="J269" s="282"/>
      <c r="K269" s="288"/>
      <c r="M269" s="305" t="str">
        <f t="shared" si="126"/>
        <v>niet ok</v>
      </c>
      <c r="N269" s="352">
        <v>3</v>
      </c>
      <c r="O269" s="305">
        <f t="shared" si="127"/>
        <v>1</v>
      </c>
      <c r="P269" s="305">
        <f t="shared" si="128"/>
        <v>0</v>
      </c>
      <c r="Q269" s="305">
        <f t="shared" si="128"/>
        <v>1</v>
      </c>
      <c r="R269" s="305">
        <f t="shared" si="128"/>
        <v>0</v>
      </c>
      <c r="S269" s="305">
        <f t="shared" si="128"/>
        <v>0</v>
      </c>
      <c r="U269" s="305">
        <f t="shared" si="129"/>
        <v>0</v>
      </c>
      <c r="V269" s="305">
        <f t="shared" si="129"/>
        <v>0</v>
      </c>
      <c r="W269" s="305">
        <f t="shared" si="129"/>
        <v>0</v>
      </c>
      <c r="X269" s="305">
        <f t="shared" si="129"/>
        <v>0</v>
      </c>
    </row>
    <row r="270" spans="1:30" ht="24" x14ac:dyDescent="0.2">
      <c r="A270" s="615">
        <v>4</v>
      </c>
      <c r="B270" s="616"/>
      <c r="C270" s="328"/>
      <c r="D270" s="322" t="s">
        <v>762</v>
      </c>
      <c r="E270" s="286" t="s">
        <v>951</v>
      </c>
      <c r="F270" s="286"/>
      <c r="G270" s="286"/>
      <c r="H270" s="282"/>
      <c r="I270" s="282"/>
      <c r="J270" s="282"/>
      <c r="K270" s="288"/>
      <c r="M270" s="305" t="str">
        <f t="shared" si="126"/>
        <v>niet ok</v>
      </c>
      <c r="N270" s="352">
        <v>4</v>
      </c>
      <c r="O270" s="305">
        <f t="shared" si="127"/>
        <v>1</v>
      </c>
      <c r="P270" s="305">
        <f t="shared" si="128"/>
        <v>0</v>
      </c>
      <c r="Q270" s="305">
        <f t="shared" si="128"/>
        <v>0</v>
      </c>
      <c r="R270" s="305">
        <f t="shared" si="128"/>
        <v>1</v>
      </c>
      <c r="S270" s="305">
        <f t="shared" si="128"/>
        <v>0</v>
      </c>
      <c r="U270" s="305">
        <f t="shared" si="129"/>
        <v>0</v>
      </c>
      <c r="V270" s="305">
        <f t="shared" si="129"/>
        <v>0</v>
      </c>
      <c r="W270" s="305">
        <f t="shared" si="129"/>
        <v>0</v>
      </c>
      <c r="X270" s="305">
        <f t="shared" si="129"/>
        <v>0</v>
      </c>
    </row>
    <row r="271" spans="1:30" ht="48" x14ac:dyDescent="0.2">
      <c r="A271" s="615"/>
      <c r="B271" s="616"/>
      <c r="C271" s="328"/>
      <c r="D271" s="322" t="s">
        <v>763</v>
      </c>
      <c r="E271" s="286" t="s">
        <v>952</v>
      </c>
      <c r="F271" s="286"/>
      <c r="G271" s="286"/>
      <c r="H271" s="282"/>
      <c r="I271" s="282"/>
      <c r="J271" s="282"/>
      <c r="K271" s="288"/>
      <c r="M271" s="305" t="str">
        <f t="shared" si="126"/>
        <v>niet ok</v>
      </c>
      <c r="N271" s="352">
        <v>4</v>
      </c>
      <c r="O271" s="305">
        <f t="shared" si="127"/>
        <v>1</v>
      </c>
      <c r="P271" s="305">
        <f t="shared" si="128"/>
        <v>0</v>
      </c>
      <c r="Q271" s="305">
        <f t="shared" si="128"/>
        <v>0</v>
      </c>
      <c r="R271" s="305">
        <f t="shared" si="128"/>
        <v>1</v>
      </c>
      <c r="S271" s="305">
        <f t="shared" si="128"/>
        <v>0</v>
      </c>
      <c r="U271" s="305">
        <f t="shared" si="129"/>
        <v>0</v>
      </c>
      <c r="V271" s="305">
        <f t="shared" si="129"/>
        <v>0</v>
      </c>
      <c r="W271" s="305">
        <f t="shared" si="129"/>
        <v>0</v>
      </c>
      <c r="X271" s="305">
        <f t="shared" si="129"/>
        <v>0</v>
      </c>
    </row>
    <row r="272" spans="1:30" x14ac:dyDescent="0.2">
      <c r="A272" s="615"/>
      <c r="B272" s="616"/>
      <c r="C272" s="328"/>
      <c r="D272" s="322" t="s">
        <v>763</v>
      </c>
      <c r="E272" s="286" t="s">
        <v>1189</v>
      </c>
      <c r="F272" s="286"/>
      <c r="G272" s="286"/>
      <c r="H272" s="282"/>
      <c r="I272" s="282"/>
      <c r="J272" s="282"/>
      <c r="K272" s="288"/>
      <c r="M272" s="305" t="str">
        <f t="shared" si="126"/>
        <v>niet ok</v>
      </c>
      <c r="N272" s="352">
        <v>4</v>
      </c>
      <c r="O272" s="305">
        <f t="shared" si="127"/>
        <v>1</v>
      </c>
      <c r="P272" s="305">
        <f t="shared" si="128"/>
        <v>0</v>
      </c>
      <c r="Q272" s="305">
        <f t="shared" si="128"/>
        <v>0</v>
      </c>
      <c r="R272" s="305">
        <f t="shared" si="128"/>
        <v>1</v>
      </c>
      <c r="S272" s="305">
        <f t="shared" si="128"/>
        <v>0</v>
      </c>
      <c r="U272" s="305">
        <f t="shared" si="129"/>
        <v>0</v>
      </c>
      <c r="V272" s="305">
        <f t="shared" si="129"/>
        <v>0</v>
      </c>
      <c r="W272" s="305">
        <f t="shared" si="129"/>
        <v>0</v>
      </c>
      <c r="X272" s="305">
        <f t="shared" si="129"/>
        <v>0</v>
      </c>
    </row>
    <row r="273" spans="1:30" ht="60" x14ac:dyDescent="0.2">
      <c r="A273" s="615"/>
      <c r="B273" s="616"/>
      <c r="C273" s="328"/>
      <c r="D273" s="322" t="s">
        <v>763</v>
      </c>
      <c r="E273" s="286" t="s">
        <v>1331</v>
      </c>
      <c r="F273" s="286"/>
      <c r="G273" s="286"/>
      <c r="H273" s="282"/>
      <c r="I273" s="282"/>
      <c r="J273" s="282"/>
      <c r="K273" s="288"/>
      <c r="M273" s="305" t="str">
        <f t="shared" si="126"/>
        <v>niet ok</v>
      </c>
      <c r="N273" s="352">
        <v>4</v>
      </c>
      <c r="O273" s="305">
        <f t="shared" si="127"/>
        <v>1</v>
      </c>
      <c r="P273" s="305">
        <f t="shared" si="128"/>
        <v>0</v>
      </c>
      <c r="Q273" s="305">
        <f t="shared" si="128"/>
        <v>0</v>
      </c>
      <c r="R273" s="305">
        <f t="shared" si="128"/>
        <v>1</v>
      </c>
      <c r="S273" s="305">
        <f t="shared" si="128"/>
        <v>0</v>
      </c>
      <c r="U273" s="305">
        <f t="shared" si="129"/>
        <v>0</v>
      </c>
      <c r="V273" s="305">
        <f t="shared" si="129"/>
        <v>0</v>
      </c>
      <c r="W273" s="305">
        <f t="shared" si="129"/>
        <v>0</v>
      </c>
      <c r="X273" s="305">
        <f t="shared" si="129"/>
        <v>0</v>
      </c>
    </row>
    <row r="274" spans="1:30" ht="24" x14ac:dyDescent="0.2">
      <c r="A274" s="615"/>
      <c r="B274" s="616"/>
      <c r="C274" s="328"/>
      <c r="D274" s="322" t="s">
        <v>764</v>
      </c>
      <c r="E274" s="286" t="s">
        <v>1188</v>
      </c>
      <c r="F274" s="286"/>
      <c r="G274" s="286"/>
      <c r="H274" s="282"/>
      <c r="I274" s="282"/>
      <c r="J274" s="282"/>
      <c r="K274" s="288"/>
      <c r="M274" s="305" t="str">
        <f t="shared" si="126"/>
        <v>niet ok</v>
      </c>
      <c r="N274" s="352">
        <v>4</v>
      </c>
      <c r="O274" s="305">
        <f t="shared" si="127"/>
        <v>1</v>
      </c>
      <c r="P274" s="305">
        <f t="shared" si="128"/>
        <v>0</v>
      </c>
      <c r="Q274" s="305">
        <f t="shared" si="128"/>
        <v>0</v>
      </c>
      <c r="R274" s="305">
        <f t="shared" si="128"/>
        <v>1</v>
      </c>
      <c r="S274" s="305">
        <f t="shared" si="128"/>
        <v>0</v>
      </c>
      <c r="U274" s="305">
        <f t="shared" si="129"/>
        <v>0</v>
      </c>
      <c r="V274" s="305">
        <f t="shared" si="129"/>
        <v>0</v>
      </c>
      <c r="W274" s="305">
        <f t="shared" si="129"/>
        <v>0</v>
      </c>
      <c r="X274" s="305">
        <f t="shared" si="129"/>
        <v>0</v>
      </c>
    </row>
    <row r="275" spans="1:30" ht="72" x14ac:dyDescent="0.2">
      <c r="A275" s="626">
        <v>5</v>
      </c>
      <c r="B275" s="627"/>
      <c r="C275" s="331"/>
      <c r="D275" s="322" t="s">
        <v>763</v>
      </c>
      <c r="E275" s="286" t="s">
        <v>1332</v>
      </c>
      <c r="F275" s="286"/>
      <c r="G275" s="286"/>
      <c r="H275" s="282"/>
      <c r="I275" s="282"/>
      <c r="J275" s="282"/>
      <c r="K275" s="288"/>
      <c r="M275" s="305" t="str">
        <f t="shared" si="126"/>
        <v>niet ok</v>
      </c>
      <c r="N275" s="352">
        <v>5</v>
      </c>
      <c r="O275" s="305">
        <f t="shared" si="127"/>
        <v>1</v>
      </c>
      <c r="P275" s="305">
        <f t="shared" si="128"/>
        <v>0</v>
      </c>
      <c r="Q275" s="305">
        <f t="shared" si="128"/>
        <v>0</v>
      </c>
      <c r="R275" s="305">
        <f t="shared" si="128"/>
        <v>0</v>
      </c>
      <c r="S275" s="305">
        <f t="shared" si="128"/>
        <v>1</v>
      </c>
      <c r="U275" s="305">
        <f t="shared" si="129"/>
        <v>0</v>
      </c>
      <c r="V275" s="305">
        <f t="shared" si="129"/>
        <v>0</v>
      </c>
      <c r="W275" s="305">
        <f t="shared" si="129"/>
        <v>0</v>
      </c>
      <c r="X275" s="305">
        <f t="shared" si="129"/>
        <v>0</v>
      </c>
    </row>
    <row r="276" spans="1:30" x14ac:dyDescent="0.2">
      <c r="A276" s="626"/>
      <c r="B276" s="627"/>
      <c r="C276" s="331"/>
      <c r="D276" s="322" t="s">
        <v>763</v>
      </c>
      <c r="E276" s="286" t="s">
        <v>1334</v>
      </c>
      <c r="F276" s="286"/>
      <c r="G276" s="286"/>
      <c r="H276" s="282"/>
      <c r="I276" s="282"/>
      <c r="J276" s="282"/>
      <c r="K276" s="288"/>
      <c r="M276" s="305" t="str">
        <f t="shared" si="126"/>
        <v>niet ok</v>
      </c>
      <c r="N276" s="352">
        <v>5</v>
      </c>
      <c r="O276" s="305">
        <f t="shared" si="127"/>
        <v>1</v>
      </c>
      <c r="P276" s="305">
        <f t="shared" si="128"/>
        <v>0</v>
      </c>
      <c r="Q276" s="305">
        <f t="shared" si="128"/>
        <v>0</v>
      </c>
      <c r="R276" s="305">
        <f t="shared" si="128"/>
        <v>0</v>
      </c>
      <c r="S276" s="305">
        <f t="shared" si="128"/>
        <v>1</v>
      </c>
      <c r="U276" s="305">
        <f t="shared" si="129"/>
        <v>0</v>
      </c>
      <c r="V276" s="305">
        <f t="shared" si="129"/>
        <v>0</v>
      </c>
      <c r="W276" s="305">
        <f t="shared" si="129"/>
        <v>0</v>
      </c>
      <c r="X276" s="305">
        <f t="shared" si="129"/>
        <v>0</v>
      </c>
    </row>
    <row r="277" spans="1:30" ht="12.75" thickBot="1" x14ac:dyDescent="0.25">
      <c r="A277" s="617"/>
      <c r="B277" s="618"/>
      <c r="C277" s="333"/>
      <c r="D277" s="334" t="s">
        <v>763</v>
      </c>
      <c r="E277" s="302" t="s">
        <v>1333</v>
      </c>
      <c r="F277" s="302"/>
      <c r="G277" s="302"/>
      <c r="H277" s="289"/>
      <c r="I277" s="289"/>
      <c r="J277" s="289"/>
      <c r="K277" s="290"/>
      <c r="M277" s="305" t="str">
        <f t="shared" si="126"/>
        <v>niet ok</v>
      </c>
      <c r="N277" s="352">
        <v>5</v>
      </c>
      <c r="O277" s="305">
        <f t="shared" si="127"/>
        <v>1</v>
      </c>
      <c r="P277" s="305">
        <f t="shared" si="128"/>
        <v>0</v>
      </c>
      <c r="Q277" s="305">
        <f t="shared" si="128"/>
        <v>0</v>
      </c>
      <c r="R277" s="305">
        <f t="shared" si="128"/>
        <v>0</v>
      </c>
      <c r="S277" s="305">
        <f t="shared" si="128"/>
        <v>1</v>
      </c>
      <c r="U277" s="305">
        <f t="shared" si="129"/>
        <v>0</v>
      </c>
      <c r="V277" s="305">
        <f t="shared" si="129"/>
        <v>0</v>
      </c>
      <c r="W277" s="305">
        <f t="shared" si="129"/>
        <v>0</v>
      </c>
      <c r="X277" s="305">
        <f t="shared" si="129"/>
        <v>0</v>
      </c>
    </row>
    <row r="278" spans="1:30" ht="12.75" thickBot="1" x14ac:dyDescent="0.25">
      <c r="N278" s="353" t="str">
        <f>IF(COUNT(N261:N277)=SUM(P278:S278),"OK","niet OK")</f>
        <v>OK</v>
      </c>
      <c r="P278" s="352">
        <f>SUM(P261:P277)</f>
        <v>3</v>
      </c>
      <c r="Q278" s="352">
        <f>SUM(Q261:Q277)</f>
        <v>5</v>
      </c>
      <c r="R278" s="352">
        <f>SUM(R261:R277)</f>
        <v>5</v>
      </c>
      <c r="S278" s="352">
        <f>SUM(S261:S277)</f>
        <v>3</v>
      </c>
      <c r="U278" s="352">
        <f>SUM(U261:U277)</f>
        <v>0</v>
      </c>
      <c r="V278" s="352">
        <f>SUM(V261:V277)</f>
        <v>0</v>
      </c>
      <c r="W278" s="352">
        <f>SUM(W261:W277)</f>
        <v>0</v>
      </c>
      <c r="X278" s="352">
        <f>SUM(X261:X277)</f>
        <v>0</v>
      </c>
      <c r="Z278" s="287">
        <f>IF(P278=0,0,U278/P278)</f>
        <v>0</v>
      </c>
      <c r="AA278" s="287">
        <f>IF(Q278=0,0,V278/Q278)</f>
        <v>0</v>
      </c>
      <c r="AB278" s="287">
        <f t="shared" ref="AB278" si="130">IF(R278=0,0,W278/R278)</f>
        <v>0</v>
      </c>
      <c r="AC278" s="287">
        <f t="shared" ref="AC278" si="131">IF(S278=0,0,X278/S278)</f>
        <v>0</v>
      </c>
      <c r="AD278" s="287">
        <f>1+SUM(Z278:AC278)</f>
        <v>1</v>
      </c>
    </row>
    <row r="279" spans="1:30" ht="18" x14ac:dyDescent="0.25">
      <c r="A279" s="620" t="s">
        <v>734</v>
      </c>
      <c r="B279" s="621"/>
      <c r="C279" s="621" t="s">
        <v>453</v>
      </c>
      <c r="D279" s="628" t="s">
        <v>362</v>
      </c>
      <c r="E279" s="628"/>
      <c r="F279" s="341"/>
      <c r="G279" s="342"/>
      <c r="H279" s="619" t="s">
        <v>646</v>
      </c>
      <c r="I279" s="619"/>
      <c r="J279" s="343">
        <f>AD295</f>
        <v>1</v>
      </c>
      <c r="K279" s="653" t="s">
        <v>1048</v>
      </c>
    </row>
    <row r="280" spans="1:30" ht="38.25" x14ac:dyDescent="0.2">
      <c r="A280" s="622"/>
      <c r="B280" s="623"/>
      <c r="C280" s="623"/>
      <c r="D280" s="295" t="s">
        <v>462</v>
      </c>
      <c r="E280" s="296" t="s">
        <v>647</v>
      </c>
      <c r="F280" s="295" t="s">
        <v>642</v>
      </c>
      <c r="G280" s="295" t="s">
        <v>102</v>
      </c>
      <c r="H280" s="295" t="s">
        <v>100</v>
      </c>
      <c r="I280" s="295" t="s">
        <v>101</v>
      </c>
      <c r="J280" s="295" t="s">
        <v>224</v>
      </c>
      <c r="K280" s="654"/>
    </row>
    <row r="281" spans="1:30" x14ac:dyDescent="0.2">
      <c r="A281" s="624">
        <v>2</v>
      </c>
      <c r="B281" s="625"/>
      <c r="C281" s="328"/>
      <c r="D281" s="322" t="s">
        <v>762</v>
      </c>
      <c r="E281" s="286" t="s">
        <v>1418</v>
      </c>
      <c r="F281" s="286"/>
      <c r="G281" s="286" t="s">
        <v>781</v>
      </c>
      <c r="H281" s="282"/>
      <c r="I281" s="282"/>
      <c r="J281" s="282"/>
      <c r="K281" s="288"/>
      <c r="M281" s="305" t="str">
        <f t="shared" ref="M281:M294" si="132">IF((COUNTIF((H281:J281),"x"))=1,"ok","niet ok")</f>
        <v>niet ok</v>
      </c>
      <c r="N281" s="305">
        <v>2</v>
      </c>
      <c r="O281" s="305">
        <f t="shared" ref="O281:O294" si="133">IF(J281="x",0,1)</f>
        <v>1</v>
      </c>
      <c r="P281" s="305">
        <f t="shared" ref="P281:S294" si="134">IF(AND($O281=1,$N281=P$23),1,0)</f>
        <v>1</v>
      </c>
      <c r="Q281" s="305">
        <f t="shared" si="134"/>
        <v>0</v>
      </c>
      <c r="R281" s="305">
        <f t="shared" si="134"/>
        <v>0</v>
      </c>
      <c r="S281" s="305">
        <f t="shared" si="134"/>
        <v>0</v>
      </c>
      <c r="U281" s="305">
        <f t="shared" ref="U281:X294" si="135">IF(AND($N281=U$23,$H281="x"),1,0)</f>
        <v>0</v>
      </c>
      <c r="V281" s="305">
        <f t="shared" si="135"/>
        <v>0</v>
      </c>
      <c r="W281" s="305">
        <f t="shared" si="135"/>
        <v>0</v>
      </c>
      <c r="X281" s="305">
        <f t="shared" si="135"/>
        <v>0</v>
      </c>
    </row>
    <row r="282" spans="1:30" x14ac:dyDescent="0.2">
      <c r="A282" s="624"/>
      <c r="B282" s="625"/>
      <c r="C282" s="328"/>
      <c r="D282" s="322" t="s">
        <v>763</v>
      </c>
      <c r="E282" s="286" t="s">
        <v>1419</v>
      </c>
      <c r="F282" s="286"/>
      <c r="G282" s="286" t="s">
        <v>781</v>
      </c>
      <c r="H282" s="282"/>
      <c r="I282" s="282"/>
      <c r="J282" s="282"/>
      <c r="K282" s="288"/>
      <c r="M282" s="305" t="str">
        <f t="shared" si="132"/>
        <v>niet ok</v>
      </c>
      <c r="N282" s="305">
        <v>2</v>
      </c>
      <c r="O282" s="305">
        <f t="shared" si="133"/>
        <v>1</v>
      </c>
      <c r="P282" s="305">
        <f t="shared" si="134"/>
        <v>1</v>
      </c>
      <c r="Q282" s="305">
        <f t="shared" si="134"/>
        <v>0</v>
      </c>
      <c r="R282" s="305">
        <f t="shared" si="134"/>
        <v>0</v>
      </c>
      <c r="S282" s="305">
        <f t="shared" si="134"/>
        <v>0</v>
      </c>
      <c r="U282" s="305">
        <f t="shared" si="135"/>
        <v>0</v>
      </c>
      <c r="V282" s="305">
        <f t="shared" si="135"/>
        <v>0</v>
      </c>
      <c r="W282" s="305">
        <f t="shared" si="135"/>
        <v>0</v>
      </c>
      <c r="X282" s="305">
        <f t="shared" si="135"/>
        <v>0</v>
      </c>
    </row>
    <row r="283" spans="1:30" x14ac:dyDescent="0.2">
      <c r="A283" s="624"/>
      <c r="B283" s="625"/>
      <c r="C283" s="328"/>
      <c r="D283" s="322" t="s">
        <v>764</v>
      </c>
      <c r="E283" s="286" t="s">
        <v>1420</v>
      </c>
      <c r="F283" s="286"/>
      <c r="G283" s="286" t="s">
        <v>781</v>
      </c>
      <c r="H283" s="282"/>
      <c r="I283" s="282"/>
      <c r="J283" s="282"/>
      <c r="K283" s="288"/>
      <c r="M283" s="305" t="str">
        <f t="shared" si="132"/>
        <v>niet ok</v>
      </c>
      <c r="N283" s="305">
        <v>2</v>
      </c>
      <c r="O283" s="305">
        <f t="shared" si="133"/>
        <v>1</v>
      </c>
      <c r="P283" s="305">
        <f t="shared" si="134"/>
        <v>1</v>
      </c>
      <c r="Q283" s="305">
        <f t="shared" si="134"/>
        <v>0</v>
      </c>
      <c r="R283" s="305">
        <f t="shared" si="134"/>
        <v>0</v>
      </c>
      <c r="S283" s="305">
        <f t="shared" si="134"/>
        <v>0</v>
      </c>
      <c r="U283" s="305">
        <f t="shared" si="135"/>
        <v>0</v>
      </c>
      <c r="V283" s="305">
        <f t="shared" si="135"/>
        <v>0</v>
      </c>
      <c r="W283" s="305">
        <f t="shared" si="135"/>
        <v>0</v>
      </c>
      <c r="X283" s="305">
        <f t="shared" si="135"/>
        <v>0</v>
      </c>
    </row>
    <row r="284" spans="1:30" ht="48" x14ac:dyDescent="0.2">
      <c r="A284" s="613">
        <v>3</v>
      </c>
      <c r="B284" s="614"/>
      <c r="C284" s="328"/>
      <c r="D284" s="322" t="s">
        <v>762</v>
      </c>
      <c r="E284" s="286" t="s">
        <v>1421</v>
      </c>
      <c r="F284" s="286"/>
      <c r="G284" s="286" t="s">
        <v>954</v>
      </c>
      <c r="H284" s="282"/>
      <c r="I284" s="282"/>
      <c r="J284" s="282"/>
      <c r="K284" s="288"/>
      <c r="M284" s="305" t="str">
        <f t="shared" si="132"/>
        <v>niet ok</v>
      </c>
      <c r="N284" s="352">
        <v>3</v>
      </c>
      <c r="O284" s="305">
        <f t="shared" si="133"/>
        <v>1</v>
      </c>
      <c r="P284" s="305">
        <f t="shared" si="134"/>
        <v>0</v>
      </c>
      <c r="Q284" s="305">
        <f t="shared" si="134"/>
        <v>1</v>
      </c>
      <c r="R284" s="305">
        <f t="shared" si="134"/>
        <v>0</v>
      </c>
      <c r="S284" s="305">
        <f t="shared" si="134"/>
        <v>0</v>
      </c>
      <c r="U284" s="305">
        <f t="shared" si="135"/>
        <v>0</v>
      </c>
      <c r="V284" s="305">
        <f t="shared" si="135"/>
        <v>0</v>
      </c>
      <c r="W284" s="305">
        <f t="shared" si="135"/>
        <v>0</v>
      </c>
      <c r="X284" s="305">
        <f t="shared" si="135"/>
        <v>0</v>
      </c>
    </row>
    <row r="285" spans="1:30" x14ac:dyDescent="0.2">
      <c r="A285" s="613"/>
      <c r="B285" s="614"/>
      <c r="C285" s="328"/>
      <c r="D285" s="322" t="s">
        <v>763</v>
      </c>
      <c r="E285" s="286" t="s">
        <v>1422</v>
      </c>
      <c r="F285" s="286"/>
      <c r="G285" s="286" t="s">
        <v>953</v>
      </c>
      <c r="H285" s="282"/>
      <c r="I285" s="282"/>
      <c r="J285" s="282"/>
      <c r="K285" s="288"/>
      <c r="M285" s="305" t="str">
        <f t="shared" si="132"/>
        <v>niet ok</v>
      </c>
      <c r="N285" s="352">
        <v>3</v>
      </c>
      <c r="O285" s="305">
        <f t="shared" si="133"/>
        <v>1</v>
      </c>
      <c r="P285" s="305">
        <f t="shared" si="134"/>
        <v>0</v>
      </c>
      <c r="Q285" s="305">
        <f t="shared" si="134"/>
        <v>1</v>
      </c>
      <c r="R285" s="305">
        <f t="shared" si="134"/>
        <v>0</v>
      </c>
      <c r="S285" s="305">
        <f t="shared" si="134"/>
        <v>0</v>
      </c>
      <c r="U285" s="305">
        <f t="shared" si="135"/>
        <v>0</v>
      </c>
      <c r="V285" s="305">
        <f t="shared" si="135"/>
        <v>0</v>
      </c>
      <c r="W285" s="305">
        <f t="shared" si="135"/>
        <v>0</v>
      </c>
      <c r="X285" s="305">
        <f t="shared" si="135"/>
        <v>0</v>
      </c>
    </row>
    <row r="286" spans="1:30" ht="36" x14ac:dyDescent="0.2">
      <c r="A286" s="613"/>
      <c r="B286" s="614"/>
      <c r="C286" s="328"/>
      <c r="D286" s="322" t="s">
        <v>763</v>
      </c>
      <c r="E286" s="286" t="s">
        <v>1423</v>
      </c>
      <c r="F286" s="286"/>
      <c r="G286" s="286"/>
      <c r="H286" s="282"/>
      <c r="I286" s="282"/>
      <c r="J286" s="282"/>
      <c r="K286" s="288"/>
      <c r="M286" s="305" t="str">
        <f t="shared" si="132"/>
        <v>niet ok</v>
      </c>
      <c r="N286" s="352">
        <v>3</v>
      </c>
      <c r="O286" s="305">
        <f t="shared" si="133"/>
        <v>1</v>
      </c>
      <c r="P286" s="305">
        <f t="shared" si="134"/>
        <v>0</v>
      </c>
      <c r="Q286" s="305">
        <f t="shared" si="134"/>
        <v>1</v>
      </c>
      <c r="R286" s="305">
        <f t="shared" si="134"/>
        <v>0</v>
      </c>
      <c r="S286" s="305">
        <f t="shared" si="134"/>
        <v>0</v>
      </c>
      <c r="U286" s="305">
        <f t="shared" si="135"/>
        <v>0</v>
      </c>
      <c r="V286" s="305">
        <f t="shared" si="135"/>
        <v>0</v>
      </c>
      <c r="W286" s="305">
        <f t="shared" si="135"/>
        <v>0</v>
      </c>
      <c r="X286" s="305">
        <f t="shared" si="135"/>
        <v>0</v>
      </c>
    </row>
    <row r="287" spans="1:30" ht="132" x14ac:dyDescent="0.2">
      <c r="A287" s="613"/>
      <c r="B287" s="614"/>
      <c r="C287" s="328"/>
      <c r="D287" s="322"/>
      <c r="E287" s="286" t="s">
        <v>1435</v>
      </c>
      <c r="F287" s="286"/>
      <c r="G287" s="286"/>
      <c r="H287" s="282"/>
      <c r="I287" s="282"/>
      <c r="J287" s="282"/>
      <c r="K287" s="288"/>
      <c r="M287" s="305" t="str">
        <f t="shared" ref="M287" si="136">IF((COUNTIF((H287:J287),"x"))=1,"ok","niet ok")</f>
        <v>niet ok</v>
      </c>
      <c r="N287" s="352">
        <v>3</v>
      </c>
      <c r="O287" s="305">
        <f t="shared" ref="O287" si="137">IF(J287="x",0,1)</f>
        <v>1</v>
      </c>
      <c r="P287" s="305">
        <f t="shared" si="134"/>
        <v>0</v>
      </c>
      <c r="Q287" s="305">
        <f t="shared" si="134"/>
        <v>1</v>
      </c>
      <c r="R287" s="305">
        <f t="shared" si="134"/>
        <v>0</v>
      </c>
      <c r="S287" s="305">
        <f t="shared" si="134"/>
        <v>0</v>
      </c>
      <c r="U287" s="305">
        <f t="shared" si="135"/>
        <v>0</v>
      </c>
      <c r="V287" s="305">
        <f t="shared" si="135"/>
        <v>0</v>
      </c>
      <c r="W287" s="305">
        <f t="shared" si="135"/>
        <v>0</v>
      </c>
      <c r="X287" s="305">
        <f t="shared" si="135"/>
        <v>0</v>
      </c>
    </row>
    <row r="288" spans="1:30" x14ac:dyDescent="0.2">
      <c r="A288" s="613"/>
      <c r="B288" s="614"/>
      <c r="C288" s="328"/>
      <c r="D288" s="322" t="s">
        <v>764</v>
      </c>
      <c r="E288" s="286" t="s">
        <v>1424</v>
      </c>
      <c r="F288" s="286"/>
      <c r="G288" s="286"/>
      <c r="H288" s="282"/>
      <c r="I288" s="282"/>
      <c r="J288" s="282"/>
      <c r="K288" s="288"/>
      <c r="M288" s="305" t="str">
        <f t="shared" si="132"/>
        <v>niet ok</v>
      </c>
      <c r="N288" s="352">
        <v>3</v>
      </c>
      <c r="O288" s="305">
        <f t="shared" si="133"/>
        <v>1</v>
      </c>
      <c r="P288" s="305">
        <f t="shared" si="134"/>
        <v>0</v>
      </c>
      <c r="Q288" s="305">
        <f t="shared" si="134"/>
        <v>1</v>
      </c>
      <c r="R288" s="305">
        <f t="shared" si="134"/>
        <v>0</v>
      </c>
      <c r="S288" s="305">
        <f t="shared" si="134"/>
        <v>0</v>
      </c>
      <c r="U288" s="305">
        <f t="shared" si="135"/>
        <v>0</v>
      </c>
      <c r="V288" s="305">
        <f t="shared" si="135"/>
        <v>0</v>
      </c>
      <c r="W288" s="305">
        <f t="shared" si="135"/>
        <v>0</v>
      </c>
      <c r="X288" s="305">
        <f t="shared" si="135"/>
        <v>0</v>
      </c>
    </row>
    <row r="289" spans="1:30" x14ac:dyDescent="0.2">
      <c r="A289" s="615">
        <v>4</v>
      </c>
      <c r="B289" s="616"/>
      <c r="C289" s="328"/>
      <c r="D289" s="322" t="s">
        <v>762</v>
      </c>
      <c r="E289" s="286" t="s">
        <v>1425</v>
      </c>
      <c r="F289" s="286"/>
      <c r="G289" s="286" t="s">
        <v>953</v>
      </c>
      <c r="H289" s="282"/>
      <c r="I289" s="282"/>
      <c r="J289" s="282"/>
      <c r="K289" s="288"/>
      <c r="M289" s="305" t="str">
        <f t="shared" si="132"/>
        <v>niet ok</v>
      </c>
      <c r="N289" s="352">
        <v>4</v>
      </c>
      <c r="O289" s="305">
        <f t="shared" si="133"/>
        <v>1</v>
      </c>
      <c r="P289" s="305">
        <f t="shared" si="134"/>
        <v>0</v>
      </c>
      <c r="Q289" s="305">
        <f t="shared" si="134"/>
        <v>0</v>
      </c>
      <c r="R289" s="305">
        <f t="shared" si="134"/>
        <v>1</v>
      </c>
      <c r="S289" s="305">
        <f t="shared" si="134"/>
        <v>0</v>
      </c>
      <c r="U289" s="305">
        <f t="shared" si="135"/>
        <v>0</v>
      </c>
      <c r="V289" s="305">
        <f t="shared" si="135"/>
        <v>0</v>
      </c>
      <c r="W289" s="305">
        <f t="shared" si="135"/>
        <v>0</v>
      </c>
      <c r="X289" s="305">
        <f t="shared" si="135"/>
        <v>0</v>
      </c>
    </row>
    <row r="290" spans="1:30" ht="60" x14ac:dyDescent="0.2">
      <c r="A290" s="615"/>
      <c r="B290" s="616"/>
      <c r="C290" s="328"/>
      <c r="D290" s="322" t="s">
        <v>763</v>
      </c>
      <c r="E290" s="286" t="s">
        <v>1426</v>
      </c>
      <c r="F290" s="286"/>
      <c r="G290" s="286" t="s">
        <v>793</v>
      </c>
      <c r="H290" s="282"/>
      <c r="I290" s="282"/>
      <c r="J290" s="282"/>
      <c r="K290" s="288"/>
      <c r="M290" s="305" t="str">
        <f t="shared" si="132"/>
        <v>niet ok</v>
      </c>
      <c r="N290" s="352">
        <v>4</v>
      </c>
      <c r="O290" s="305">
        <f t="shared" si="133"/>
        <v>1</v>
      </c>
      <c r="P290" s="305">
        <f t="shared" si="134"/>
        <v>0</v>
      </c>
      <c r="Q290" s="305">
        <f t="shared" si="134"/>
        <v>0</v>
      </c>
      <c r="R290" s="305">
        <f t="shared" si="134"/>
        <v>1</v>
      </c>
      <c r="S290" s="305">
        <f t="shared" si="134"/>
        <v>0</v>
      </c>
      <c r="U290" s="305">
        <f t="shared" si="135"/>
        <v>0</v>
      </c>
      <c r="V290" s="305">
        <f t="shared" si="135"/>
        <v>0</v>
      </c>
      <c r="W290" s="305">
        <f t="shared" si="135"/>
        <v>0</v>
      </c>
      <c r="X290" s="305">
        <f t="shared" si="135"/>
        <v>0</v>
      </c>
    </row>
    <row r="291" spans="1:30" ht="60" x14ac:dyDescent="0.2">
      <c r="A291" s="615"/>
      <c r="B291" s="616"/>
      <c r="C291" s="328"/>
      <c r="D291" s="322" t="s">
        <v>763</v>
      </c>
      <c r="E291" s="286" t="s">
        <v>1427</v>
      </c>
      <c r="F291" s="286"/>
      <c r="G291" s="286"/>
      <c r="H291" s="282"/>
      <c r="I291" s="282"/>
      <c r="J291" s="282"/>
      <c r="K291" s="288"/>
      <c r="M291" s="305" t="str">
        <f t="shared" si="132"/>
        <v>niet ok</v>
      </c>
      <c r="N291" s="352">
        <v>4</v>
      </c>
      <c r="O291" s="305">
        <f t="shared" si="133"/>
        <v>1</v>
      </c>
      <c r="P291" s="305">
        <f t="shared" si="134"/>
        <v>0</v>
      </c>
      <c r="Q291" s="305">
        <f t="shared" si="134"/>
        <v>0</v>
      </c>
      <c r="R291" s="305">
        <f t="shared" si="134"/>
        <v>1</v>
      </c>
      <c r="S291" s="305">
        <f t="shared" si="134"/>
        <v>0</v>
      </c>
      <c r="U291" s="305">
        <f t="shared" si="135"/>
        <v>0</v>
      </c>
      <c r="V291" s="305">
        <f t="shared" si="135"/>
        <v>0</v>
      </c>
      <c r="W291" s="305">
        <f t="shared" si="135"/>
        <v>0</v>
      </c>
      <c r="X291" s="305">
        <f t="shared" si="135"/>
        <v>0</v>
      </c>
    </row>
    <row r="292" spans="1:30" x14ac:dyDescent="0.2">
      <c r="A292" s="615"/>
      <c r="B292" s="616"/>
      <c r="C292" s="328"/>
      <c r="D292" s="322" t="s">
        <v>764</v>
      </c>
      <c r="E292" s="286" t="s">
        <v>1428</v>
      </c>
      <c r="F292" s="286"/>
      <c r="G292" s="286"/>
      <c r="H292" s="282"/>
      <c r="I292" s="282"/>
      <c r="J292" s="282"/>
      <c r="K292" s="288"/>
      <c r="M292" s="305" t="str">
        <f t="shared" si="132"/>
        <v>niet ok</v>
      </c>
      <c r="N292" s="352">
        <v>4</v>
      </c>
      <c r="O292" s="305">
        <f t="shared" si="133"/>
        <v>1</v>
      </c>
      <c r="P292" s="305">
        <f t="shared" si="134"/>
        <v>0</v>
      </c>
      <c r="Q292" s="305">
        <f t="shared" si="134"/>
        <v>0</v>
      </c>
      <c r="R292" s="305">
        <f t="shared" si="134"/>
        <v>1</v>
      </c>
      <c r="S292" s="305">
        <f t="shared" si="134"/>
        <v>0</v>
      </c>
      <c r="U292" s="305">
        <f t="shared" si="135"/>
        <v>0</v>
      </c>
      <c r="V292" s="305">
        <f t="shared" si="135"/>
        <v>0</v>
      </c>
      <c r="W292" s="305">
        <f t="shared" si="135"/>
        <v>0</v>
      </c>
      <c r="X292" s="305">
        <f t="shared" si="135"/>
        <v>0</v>
      </c>
    </row>
    <row r="293" spans="1:30" x14ac:dyDescent="0.2">
      <c r="A293" s="626">
        <v>5</v>
      </c>
      <c r="B293" s="627"/>
      <c r="C293" s="331"/>
      <c r="D293" s="322" t="s">
        <v>763</v>
      </c>
      <c r="E293" s="286" t="s">
        <v>1429</v>
      </c>
      <c r="F293" s="286"/>
      <c r="G293" s="286"/>
      <c r="H293" s="282"/>
      <c r="I293" s="282"/>
      <c r="J293" s="282"/>
      <c r="K293" s="288"/>
      <c r="M293" s="305" t="str">
        <f t="shared" si="132"/>
        <v>niet ok</v>
      </c>
      <c r="N293" s="352">
        <v>5</v>
      </c>
      <c r="O293" s="305">
        <f t="shared" si="133"/>
        <v>1</v>
      </c>
      <c r="P293" s="305">
        <f t="shared" si="134"/>
        <v>0</v>
      </c>
      <c r="Q293" s="305">
        <f t="shared" si="134"/>
        <v>0</v>
      </c>
      <c r="R293" s="305">
        <f t="shared" si="134"/>
        <v>0</v>
      </c>
      <c r="S293" s="305">
        <f t="shared" si="134"/>
        <v>1</v>
      </c>
      <c r="U293" s="305">
        <f t="shared" si="135"/>
        <v>0</v>
      </c>
      <c r="V293" s="305">
        <f t="shared" si="135"/>
        <v>0</v>
      </c>
      <c r="W293" s="305">
        <f t="shared" si="135"/>
        <v>0</v>
      </c>
      <c r="X293" s="305">
        <f t="shared" si="135"/>
        <v>0</v>
      </c>
    </row>
    <row r="294" spans="1:30" ht="24.75" thickBot="1" x14ac:dyDescent="0.25">
      <c r="A294" s="617"/>
      <c r="B294" s="618"/>
      <c r="C294" s="332"/>
      <c r="D294" s="324" t="s">
        <v>763</v>
      </c>
      <c r="E294" s="302" t="s">
        <v>1335</v>
      </c>
      <c r="F294" s="302"/>
      <c r="G294" s="302"/>
      <c r="H294" s="289"/>
      <c r="I294" s="289"/>
      <c r="J294" s="289"/>
      <c r="K294" s="290"/>
      <c r="M294" s="305" t="str">
        <f t="shared" si="132"/>
        <v>niet ok</v>
      </c>
      <c r="N294" s="352">
        <v>5</v>
      </c>
      <c r="O294" s="305">
        <f t="shared" si="133"/>
        <v>1</v>
      </c>
      <c r="P294" s="305">
        <f t="shared" si="134"/>
        <v>0</v>
      </c>
      <c r="Q294" s="305">
        <f t="shared" si="134"/>
        <v>0</v>
      </c>
      <c r="R294" s="305">
        <f t="shared" si="134"/>
        <v>0</v>
      </c>
      <c r="S294" s="305">
        <f t="shared" si="134"/>
        <v>1</v>
      </c>
      <c r="U294" s="305">
        <f t="shared" si="135"/>
        <v>0</v>
      </c>
      <c r="V294" s="305">
        <f t="shared" si="135"/>
        <v>0</v>
      </c>
      <c r="W294" s="305">
        <f t="shared" si="135"/>
        <v>0</v>
      </c>
      <c r="X294" s="305">
        <f t="shared" si="135"/>
        <v>0</v>
      </c>
    </row>
    <row r="295" spans="1:30" ht="12.75" thickBot="1" x14ac:dyDescent="0.25">
      <c r="N295" s="353" t="str">
        <f>IF(COUNT(N281:N294)=SUM(P295:S295),"OK","niet OK")</f>
        <v>OK</v>
      </c>
      <c r="P295" s="352">
        <f>SUM(P281:P294)</f>
        <v>3</v>
      </c>
      <c r="Q295" s="352">
        <f>SUM(Q281:Q294)</f>
        <v>5</v>
      </c>
      <c r="R295" s="352">
        <f>SUM(R281:R294)</f>
        <v>4</v>
      </c>
      <c r="S295" s="352">
        <f>SUM(S281:S294)</f>
        <v>2</v>
      </c>
      <c r="U295" s="352">
        <f>SUM(U281:U294)</f>
        <v>0</v>
      </c>
      <c r="V295" s="352">
        <f>SUM(V281:V294)</f>
        <v>0</v>
      </c>
      <c r="W295" s="352">
        <f>SUM(W281:W294)</f>
        <v>0</v>
      </c>
      <c r="X295" s="352">
        <f>SUM(X281:X294)</f>
        <v>0</v>
      </c>
      <c r="Z295" s="287">
        <f>IF(P295=0,0,U295/P295)</f>
        <v>0</v>
      </c>
      <c r="AA295" s="287">
        <f>IF(Q295=0,0,V295/Q295)</f>
        <v>0</v>
      </c>
      <c r="AB295" s="287">
        <f t="shared" ref="AB295" si="138">IF(R295=0,0,W295/R295)</f>
        <v>0</v>
      </c>
      <c r="AC295" s="287">
        <f t="shared" ref="AC295" si="139">IF(S295=0,0,X295/S295)</f>
        <v>0</v>
      </c>
      <c r="AD295" s="287">
        <f>1+SUM(Z295:AC295)</f>
        <v>1</v>
      </c>
    </row>
    <row r="296" spans="1:30" ht="18" x14ac:dyDescent="0.25">
      <c r="A296" s="620" t="s">
        <v>734</v>
      </c>
      <c r="B296" s="621"/>
      <c r="C296" s="621" t="s">
        <v>453</v>
      </c>
      <c r="D296" s="628" t="s">
        <v>363</v>
      </c>
      <c r="E296" s="628"/>
      <c r="F296" s="341"/>
      <c r="G296" s="342"/>
      <c r="H296" s="619" t="s">
        <v>646</v>
      </c>
      <c r="I296" s="619"/>
      <c r="J296" s="343">
        <f>AD311</f>
        <v>1</v>
      </c>
      <c r="K296" s="653" t="s">
        <v>1048</v>
      </c>
    </row>
    <row r="297" spans="1:30" ht="38.25" x14ac:dyDescent="0.2">
      <c r="A297" s="622"/>
      <c r="B297" s="623"/>
      <c r="C297" s="623"/>
      <c r="D297" s="295" t="s">
        <v>462</v>
      </c>
      <c r="E297" s="296" t="s">
        <v>647</v>
      </c>
      <c r="F297" s="295" t="s">
        <v>642</v>
      </c>
      <c r="G297" s="295" t="s">
        <v>102</v>
      </c>
      <c r="H297" s="295" t="s">
        <v>100</v>
      </c>
      <c r="I297" s="295" t="s">
        <v>101</v>
      </c>
      <c r="J297" s="295" t="s">
        <v>224</v>
      </c>
      <c r="K297" s="654"/>
    </row>
    <row r="298" spans="1:30" ht="24" x14ac:dyDescent="0.2">
      <c r="A298" s="624">
        <v>2</v>
      </c>
      <c r="B298" s="625"/>
      <c r="C298" s="328"/>
      <c r="D298" s="322" t="s">
        <v>764</v>
      </c>
      <c r="E298" s="286" t="s">
        <v>1336</v>
      </c>
      <c r="F298" s="286"/>
      <c r="G298" s="286" t="s">
        <v>782</v>
      </c>
      <c r="H298" s="282"/>
      <c r="I298" s="282"/>
      <c r="J298" s="282"/>
      <c r="K298" s="288"/>
      <c r="M298" s="305" t="str">
        <f t="shared" ref="M298:M309" si="140">IF((COUNTIF((H298:J298),"x"))=1,"ok","niet ok")</f>
        <v>niet ok</v>
      </c>
      <c r="N298" s="305">
        <v>2</v>
      </c>
      <c r="O298" s="305">
        <f t="shared" ref="O298:O309" si="141">IF(J298="x",0,1)</f>
        <v>1</v>
      </c>
      <c r="P298" s="305">
        <f t="shared" ref="P298:S310" si="142">IF(AND($O298=1,$N298=P$23),1,0)</f>
        <v>1</v>
      </c>
      <c r="Q298" s="305">
        <f t="shared" si="142"/>
        <v>0</v>
      </c>
      <c r="R298" s="305">
        <f t="shared" si="142"/>
        <v>0</v>
      </c>
      <c r="S298" s="305">
        <f t="shared" si="142"/>
        <v>0</v>
      </c>
      <c r="U298" s="305">
        <f t="shared" ref="U298:X310" si="143">IF(AND($N298=U$23,$H298="x"),1,0)</f>
        <v>0</v>
      </c>
      <c r="V298" s="305">
        <f t="shared" si="143"/>
        <v>0</v>
      </c>
      <c r="W298" s="305">
        <f t="shared" si="143"/>
        <v>0</v>
      </c>
      <c r="X298" s="305">
        <f t="shared" si="143"/>
        <v>0</v>
      </c>
    </row>
    <row r="299" spans="1:30" x14ac:dyDescent="0.2">
      <c r="A299" s="624"/>
      <c r="B299" s="625"/>
      <c r="C299" s="328"/>
      <c r="D299" s="322" t="s">
        <v>763</v>
      </c>
      <c r="E299" s="286" t="s">
        <v>1129</v>
      </c>
      <c r="F299" s="286"/>
      <c r="G299" s="286"/>
      <c r="H299" s="282"/>
      <c r="I299" s="282"/>
      <c r="J299" s="282"/>
      <c r="K299" s="288"/>
      <c r="M299" s="305" t="str">
        <f t="shared" si="140"/>
        <v>niet ok</v>
      </c>
      <c r="N299" s="305">
        <v>2</v>
      </c>
      <c r="O299" s="305">
        <f t="shared" si="141"/>
        <v>1</v>
      </c>
      <c r="P299" s="305">
        <f t="shared" si="142"/>
        <v>1</v>
      </c>
      <c r="Q299" s="305">
        <f t="shared" si="142"/>
        <v>0</v>
      </c>
      <c r="R299" s="305">
        <f t="shared" si="142"/>
        <v>0</v>
      </c>
      <c r="S299" s="305">
        <f t="shared" si="142"/>
        <v>0</v>
      </c>
      <c r="U299" s="305">
        <f t="shared" si="143"/>
        <v>0</v>
      </c>
      <c r="V299" s="305">
        <f t="shared" si="143"/>
        <v>0</v>
      </c>
      <c r="W299" s="305">
        <f t="shared" si="143"/>
        <v>0</v>
      </c>
      <c r="X299" s="305">
        <f t="shared" si="143"/>
        <v>0</v>
      </c>
    </row>
    <row r="300" spans="1:30" ht="24" x14ac:dyDescent="0.2">
      <c r="A300" s="624"/>
      <c r="B300" s="625"/>
      <c r="C300" s="328"/>
      <c r="D300" s="327" t="s">
        <v>762</v>
      </c>
      <c r="E300" s="286" t="s">
        <v>1190</v>
      </c>
      <c r="F300" s="286"/>
      <c r="G300" s="286" t="s">
        <v>792</v>
      </c>
      <c r="H300" s="282"/>
      <c r="I300" s="282"/>
      <c r="J300" s="282"/>
      <c r="K300" s="288"/>
      <c r="M300" s="305" t="str">
        <f t="shared" si="140"/>
        <v>niet ok</v>
      </c>
      <c r="N300" s="305">
        <v>2</v>
      </c>
      <c r="O300" s="305">
        <f t="shared" si="141"/>
        <v>1</v>
      </c>
      <c r="P300" s="305">
        <f t="shared" si="142"/>
        <v>1</v>
      </c>
      <c r="Q300" s="305">
        <f t="shared" si="142"/>
        <v>0</v>
      </c>
      <c r="R300" s="305">
        <f t="shared" si="142"/>
        <v>0</v>
      </c>
      <c r="S300" s="305">
        <f t="shared" si="142"/>
        <v>0</v>
      </c>
      <c r="U300" s="305">
        <f t="shared" si="143"/>
        <v>0</v>
      </c>
      <c r="V300" s="305">
        <f t="shared" si="143"/>
        <v>0</v>
      </c>
      <c r="W300" s="305">
        <f t="shared" si="143"/>
        <v>0</v>
      </c>
      <c r="X300" s="305">
        <f t="shared" si="143"/>
        <v>0</v>
      </c>
    </row>
    <row r="301" spans="1:30" ht="24" x14ac:dyDescent="0.2">
      <c r="A301" s="613">
        <v>3</v>
      </c>
      <c r="B301" s="614"/>
      <c r="C301" s="328"/>
      <c r="D301" s="322" t="s">
        <v>762</v>
      </c>
      <c r="E301" s="286" t="s">
        <v>787</v>
      </c>
      <c r="F301" s="286"/>
      <c r="G301" s="286" t="s">
        <v>782</v>
      </c>
      <c r="H301" s="282"/>
      <c r="I301" s="282"/>
      <c r="J301" s="282"/>
      <c r="K301" s="288"/>
      <c r="M301" s="305" t="str">
        <f t="shared" si="140"/>
        <v>niet ok</v>
      </c>
      <c r="N301" s="352">
        <v>3</v>
      </c>
      <c r="O301" s="305">
        <f t="shared" si="141"/>
        <v>1</v>
      </c>
      <c r="P301" s="305">
        <f t="shared" si="142"/>
        <v>0</v>
      </c>
      <c r="Q301" s="305">
        <f t="shared" si="142"/>
        <v>1</v>
      </c>
      <c r="R301" s="305">
        <f t="shared" si="142"/>
        <v>0</v>
      </c>
      <c r="S301" s="305">
        <f t="shared" si="142"/>
        <v>0</v>
      </c>
      <c r="U301" s="305">
        <f t="shared" si="143"/>
        <v>0</v>
      </c>
      <c r="V301" s="305">
        <f t="shared" si="143"/>
        <v>0</v>
      </c>
      <c r="W301" s="305">
        <f t="shared" si="143"/>
        <v>0</v>
      </c>
      <c r="X301" s="305">
        <f t="shared" si="143"/>
        <v>0</v>
      </c>
    </row>
    <row r="302" spans="1:30" ht="24" x14ac:dyDescent="0.2">
      <c r="A302" s="613"/>
      <c r="B302" s="614"/>
      <c r="C302" s="328"/>
      <c r="D302" s="322" t="s">
        <v>763</v>
      </c>
      <c r="E302" s="286" t="s">
        <v>1193</v>
      </c>
      <c r="F302" s="286"/>
      <c r="G302" s="286"/>
      <c r="H302" s="282"/>
      <c r="I302" s="282"/>
      <c r="J302" s="282"/>
      <c r="K302" s="288"/>
      <c r="M302" s="305" t="str">
        <f t="shared" si="140"/>
        <v>niet ok</v>
      </c>
      <c r="N302" s="352">
        <v>3</v>
      </c>
      <c r="O302" s="305">
        <f t="shared" si="141"/>
        <v>1</v>
      </c>
      <c r="P302" s="305">
        <f t="shared" si="142"/>
        <v>0</v>
      </c>
      <c r="Q302" s="305">
        <f t="shared" si="142"/>
        <v>1</v>
      </c>
      <c r="R302" s="305">
        <f t="shared" si="142"/>
        <v>0</v>
      </c>
      <c r="S302" s="305">
        <f t="shared" si="142"/>
        <v>0</v>
      </c>
      <c r="U302" s="305">
        <f t="shared" si="143"/>
        <v>0</v>
      </c>
      <c r="V302" s="305">
        <f t="shared" si="143"/>
        <v>0</v>
      </c>
      <c r="W302" s="305">
        <f t="shared" si="143"/>
        <v>0</v>
      </c>
      <c r="X302" s="305">
        <f t="shared" si="143"/>
        <v>0</v>
      </c>
    </row>
    <row r="303" spans="1:30" x14ac:dyDescent="0.2">
      <c r="A303" s="613"/>
      <c r="B303" s="614"/>
      <c r="C303" s="328"/>
      <c r="D303" s="322" t="s">
        <v>763</v>
      </c>
      <c r="E303" s="286" t="s">
        <v>790</v>
      </c>
      <c r="F303" s="286"/>
      <c r="G303" s="286"/>
      <c r="H303" s="282"/>
      <c r="I303" s="282"/>
      <c r="J303" s="282"/>
      <c r="K303" s="288"/>
      <c r="M303" s="305" t="str">
        <f t="shared" si="140"/>
        <v>niet ok</v>
      </c>
      <c r="N303" s="352">
        <v>3</v>
      </c>
      <c r="O303" s="305">
        <f t="shared" si="141"/>
        <v>1</v>
      </c>
      <c r="P303" s="305">
        <f t="shared" si="142"/>
        <v>0</v>
      </c>
      <c r="Q303" s="305">
        <f t="shared" si="142"/>
        <v>1</v>
      </c>
      <c r="R303" s="305">
        <f t="shared" si="142"/>
        <v>0</v>
      </c>
      <c r="S303" s="305">
        <f t="shared" si="142"/>
        <v>0</v>
      </c>
      <c r="U303" s="305">
        <f t="shared" si="143"/>
        <v>0</v>
      </c>
      <c r="V303" s="305">
        <f t="shared" si="143"/>
        <v>0</v>
      </c>
      <c r="W303" s="305">
        <f t="shared" si="143"/>
        <v>0</v>
      </c>
      <c r="X303" s="305">
        <f t="shared" si="143"/>
        <v>0</v>
      </c>
    </row>
    <row r="304" spans="1:30" ht="24" x14ac:dyDescent="0.2">
      <c r="A304" s="613"/>
      <c r="B304" s="614"/>
      <c r="C304" s="328"/>
      <c r="D304" s="322" t="s">
        <v>764</v>
      </c>
      <c r="E304" s="286" t="s">
        <v>1191</v>
      </c>
      <c r="F304" s="286"/>
      <c r="G304" s="286" t="s">
        <v>792</v>
      </c>
      <c r="H304" s="282"/>
      <c r="I304" s="282"/>
      <c r="J304" s="282"/>
      <c r="K304" s="288"/>
      <c r="M304" s="305" t="str">
        <f t="shared" si="140"/>
        <v>niet ok</v>
      </c>
      <c r="N304" s="352">
        <v>3</v>
      </c>
      <c r="O304" s="305">
        <f t="shared" si="141"/>
        <v>1</v>
      </c>
      <c r="P304" s="305">
        <f t="shared" si="142"/>
        <v>0</v>
      </c>
      <c r="Q304" s="305">
        <f t="shared" si="142"/>
        <v>1</v>
      </c>
      <c r="R304" s="305">
        <f t="shared" si="142"/>
        <v>0</v>
      </c>
      <c r="S304" s="305">
        <f t="shared" si="142"/>
        <v>0</v>
      </c>
      <c r="U304" s="305">
        <f t="shared" si="143"/>
        <v>0</v>
      </c>
      <c r="V304" s="305">
        <f t="shared" si="143"/>
        <v>0</v>
      </c>
      <c r="W304" s="305">
        <f t="shared" si="143"/>
        <v>0</v>
      </c>
      <c r="X304" s="305">
        <f t="shared" si="143"/>
        <v>0</v>
      </c>
    </row>
    <row r="305" spans="1:30" ht="24" x14ac:dyDescent="0.2">
      <c r="A305" s="613"/>
      <c r="B305" s="614"/>
      <c r="C305" s="328"/>
      <c r="D305" s="322" t="s">
        <v>764</v>
      </c>
      <c r="E305" s="286" t="s">
        <v>1337</v>
      </c>
      <c r="F305" s="286"/>
      <c r="G305" s="286" t="s">
        <v>792</v>
      </c>
      <c r="H305" s="282"/>
      <c r="I305" s="282"/>
      <c r="J305" s="282"/>
      <c r="K305" s="288"/>
      <c r="M305" s="305" t="str">
        <f t="shared" si="140"/>
        <v>niet ok</v>
      </c>
      <c r="N305" s="352">
        <v>3</v>
      </c>
      <c r="O305" s="305">
        <f t="shared" si="141"/>
        <v>1</v>
      </c>
      <c r="P305" s="305">
        <f t="shared" si="142"/>
        <v>0</v>
      </c>
      <c r="Q305" s="305">
        <f t="shared" si="142"/>
        <v>1</v>
      </c>
      <c r="R305" s="305">
        <f t="shared" si="142"/>
        <v>0</v>
      </c>
      <c r="S305" s="305">
        <f t="shared" si="142"/>
        <v>0</v>
      </c>
      <c r="U305" s="305">
        <f t="shared" si="143"/>
        <v>0</v>
      </c>
      <c r="V305" s="305">
        <f t="shared" si="143"/>
        <v>0</v>
      </c>
      <c r="W305" s="305">
        <f t="shared" si="143"/>
        <v>0</v>
      </c>
      <c r="X305" s="305">
        <f t="shared" si="143"/>
        <v>0</v>
      </c>
    </row>
    <row r="306" spans="1:30" x14ac:dyDescent="0.2">
      <c r="A306" s="615">
        <v>4</v>
      </c>
      <c r="B306" s="616"/>
      <c r="C306" s="328"/>
      <c r="D306" s="322" t="s">
        <v>762</v>
      </c>
      <c r="E306" s="286" t="s">
        <v>955</v>
      </c>
      <c r="F306" s="286"/>
      <c r="G306" s="286" t="s">
        <v>792</v>
      </c>
      <c r="H306" s="282"/>
      <c r="I306" s="282"/>
      <c r="J306" s="282"/>
      <c r="K306" s="288"/>
      <c r="M306" s="305" t="str">
        <f t="shared" si="140"/>
        <v>niet ok</v>
      </c>
      <c r="N306" s="352">
        <v>4</v>
      </c>
      <c r="O306" s="305">
        <f t="shared" si="141"/>
        <v>1</v>
      </c>
      <c r="P306" s="305">
        <f t="shared" si="142"/>
        <v>0</v>
      </c>
      <c r="Q306" s="305">
        <f t="shared" si="142"/>
        <v>0</v>
      </c>
      <c r="R306" s="305">
        <f t="shared" si="142"/>
        <v>1</v>
      </c>
      <c r="S306" s="305">
        <f t="shared" si="142"/>
        <v>0</v>
      </c>
      <c r="U306" s="305">
        <f t="shared" si="143"/>
        <v>0</v>
      </c>
      <c r="V306" s="305">
        <f t="shared" si="143"/>
        <v>0</v>
      </c>
      <c r="W306" s="305">
        <f t="shared" si="143"/>
        <v>0</v>
      </c>
      <c r="X306" s="305">
        <f t="shared" si="143"/>
        <v>0</v>
      </c>
    </row>
    <row r="307" spans="1:30" ht="24" x14ac:dyDescent="0.2">
      <c r="A307" s="615"/>
      <c r="B307" s="616"/>
      <c r="C307" s="328"/>
      <c r="D307" s="322" t="s">
        <v>763</v>
      </c>
      <c r="E307" s="286" t="s">
        <v>1192</v>
      </c>
      <c r="F307" s="286"/>
      <c r="G307" s="286"/>
      <c r="H307" s="282"/>
      <c r="I307" s="282"/>
      <c r="J307" s="282"/>
      <c r="K307" s="288"/>
      <c r="M307" s="305" t="str">
        <f t="shared" ref="M307" si="144">IF((COUNTIF((H307:J307),"x"))=1,"ok","niet ok")</f>
        <v>niet ok</v>
      </c>
      <c r="N307" s="352">
        <v>4</v>
      </c>
      <c r="O307" s="305">
        <f t="shared" ref="O307" si="145">IF(J307="x",0,1)</f>
        <v>1</v>
      </c>
      <c r="P307" s="305">
        <f t="shared" si="142"/>
        <v>0</v>
      </c>
      <c r="Q307" s="305">
        <f t="shared" si="142"/>
        <v>0</v>
      </c>
      <c r="R307" s="305">
        <f t="shared" si="142"/>
        <v>1</v>
      </c>
      <c r="S307" s="305">
        <f t="shared" si="142"/>
        <v>0</v>
      </c>
      <c r="U307" s="305">
        <f t="shared" si="143"/>
        <v>0</v>
      </c>
      <c r="V307" s="305">
        <f t="shared" si="143"/>
        <v>0</v>
      </c>
      <c r="W307" s="305">
        <f t="shared" si="143"/>
        <v>0</v>
      </c>
      <c r="X307" s="305">
        <f t="shared" si="143"/>
        <v>0</v>
      </c>
    </row>
    <row r="308" spans="1:30" x14ac:dyDescent="0.2">
      <c r="A308" s="615"/>
      <c r="B308" s="616"/>
      <c r="C308" s="328"/>
      <c r="D308" s="322" t="s">
        <v>763</v>
      </c>
      <c r="E308" s="286" t="s">
        <v>1231</v>
      </c>
      <c r="F308" s="286"/>
      <c r="G308" s="286" t="s">
        <v>1232</v>
      </c>
      <c r="H308" s="282"/>
      <c r="I308" s="282"/>
      <c r="J308" s="282"/>
      <c r="K308" s="288"/>
      <c r="M308" s="305" t="str">
        <f t="shared" si="140"/>
        <v>niet ok</v>
      </c>
      <c r="N308" s="352">
        <v>4</v>
      </c>
      <c r="O308" s="305">
        <f t="shared" si="141"/>
        <v>1</v>
      </c>
      <c r="P308" s="305">
        <f t="shared" si="142"/>
        <v>0</v>
      </c>
      <c r="Q308" s="305">
        <f t="shared" si="142"/>
        <v>0</v>
      </c>
      <c r="R308" s="305">
        <f t="shared" si="142"/>
        <v>1</v>
      </c>
      <c r="S308" s="305">
        <f t="shared" si="142"/>
        <v>0</v>
      </c>
      <c r="U308" s="305">
        <f t="shared" si="143"/>
        <v>0</v>
      </c>
      <c r="V308" s="305">
        <f t="shared" si="143"/>
        <v>0</v>
      </c>
      <c r="W308" s="305">
        <f t="shared" si="143"/>
        <v>0</v>
      </c>
      <c r="X308" s="305">
        <f t="shared" si="143"/>
        <v>0</v>
      </c>
    </row>
    <row r="309" spans="1:30" ht="24" x14ac:dyDescent="0.2">
      <c r="A309" s="626">
        <v>5</v>
      </c>
      <c r="B309" s="627"/>
      <c r="C309" s="331"/>
      <c r="D309" s="322" t="s">
        <v>763</v>
      </c>
      <c r="E309" s="286" t="s">
        <v>1241</v>
      </c>
      <c r="F309" s="286"/>
      <c r="G309" s="286"/>
      <c r="H309" s="282"/>
      <c r="I309" s="282"/>
      <c r="J309" s="282"/>
      <c r="K309" s="288"/>
      <c r="M309" s="305" t="str">
        <f t="shared" si="140"/>
        <v>niet ok</v>
      </c>
      <c r="N309" s="352">
        <v>5</v>
      </c>
      <c r="O309" s="305">
        <f t="shared" si="141"/>
        <v>1</v>
      </c>
      <c r="P309" s="305">
        <f t="shared" si="142"/>
        <v>0</v>
      </c>
      <c r="Q309" s="305">
        <f t="shared" si="142"/>
        <v>0</v>
      </c>
      <c r="R309" s="305">
        <f t="shared" si="142"/>
        <v>0</v>
      </c>
      <c r="S309" s="305">
        <f t="shared" si="142"/>
        <v>1</v>
      </c>
      <c r="U309" s="305">
        <f t="shared" si="143"/>
        <v>0</v>
      </c>
      <c r="V309" s="305">
        <f t="shared" si="143"/>
        <v>0</v>
      </c>
      <c r="W309" s="305">
        <f t="shared" si="143"/>
        <v>0</v>
      </c>
      <c r="X309" s="305">
        <f t="shared" si="143"/>
        <v>0</v>
      </c>
    </row>
    <row r="310" spans="1:30" ht="36.75" thickBot="1" x14ac:dyDescent="0.25">
      <c r="A310" s="629"/>
      <c r="B310" s="630"/>
      <c r="C310" s="332"/>
      <c r="D310" s="324" t="s">
        <v>763</v>
      </c>
      <c r="E310" s="302" t="s">
        <v>1233</v>
      </c>
      <c r="F310" s="302"/>
      <c r="G310" s="302" t="s">
        <v>1232</v>
      </c>
      <c r="H310" s="289"/>
      <c r="I310" s="289"/>
      <c r="J310" s="289"/>
      <c r="K310" s="290"/>
      <c r="M310" s="305" t="str">
        <f t="shared" ref="M310" si="146">IF((COUNTIF((H310:J310),"x"))=1,"ok","niet ok")</f>
        <v>niet ok</v>
      </c>
      <c r="N310" s="352">
        <v>5</v>
      </c>
      <c r="O310" s="305">
        <f t="shared" ref="O310" si="147">IF(J310="x",0,1)</f>
        <v>1</v>
      </c>
      <c r="P310" s="305">
        <f t="shared" si="142"/>
        <v>0</v>
      </c>
      <c r="Q310" s="305">
        <f t="shared" si="142"/>
        <v>0</v>
      </c>
      <c r="R310" s="305">
        <f t="shared" si="142"/>
        <v>0</v>
      </c>
      <c r="S310" s="305">
        <f t="shared" si="142"/>
        <v>1</v>
      </c>
      <c r="U310" s="305">
        <f t="shared" si="143"/>
        <v>0</v>
      </c>
      <c r="V310" s="305">
        <f t="shared" si="143"/>
        <v>0</v>
      </c>
      <c r="W310" s="305">
        <f t="shared" si="143"/>
        <v>0</v>
      </c>
      <c r="X310" s="305">
        <f t="shared" si="143"/>
        <v>0</v>
      </c>
    </row>
    <row r="311" spans="1:30" ht="12.75" thickBot="1" x14ac:dyDescent="0.25">
      <c r="N311" s="353" t="str">
        <f>IF(COUNT(N297:N310)=SUM(P311:S311),"OK","niet OK")</f>
        <v>OK</v>
      </c>
      <c r="P311" s="352">
        <f>SUM(P298:P310)</f>
        <v>3</v>
      </c>
      <c r="Q311" s="352">
        <f t="shared" ref="Q311:S311" si="148">SUM(Q298:Q310)</f>
        <v>5</v>
      </c>
      <c r="R311" s="352">
        <f t="shared" si="148"/>
        <v>3</v>
      </c>
      <c r="S311" s="352">
        <f t="shared" si="148"/>
        <v>2</v>
      </c>
      <c r="U311" s="352">
        <f>SUM(U298:U310)</f>
        <v>0</v>
      </c>
      <c r="V311" s="352">
        <f t="shared" ref="V311:X311" si="149">SUM(V298:V310)</f>
        <v>0</v>
      </c>
      <c r="W311" s="352">
        <f t="shared" si="149"/>
        <v>0</v>
      </c>
      <c r="X311" s="352">
        <f t="shared" si="149"/>
        <v>0</v>
      </c>
      <c r="Z311" s="287">
        <f>IF(P311=0,0,U311/P311)</f>
        <v>0</v>
      </c>
      <c r="AA311" s="287">
        <f>IF(Q311=0,0,V311/Q311)</f>
        <v>0</v>
      </c>
      <c r="AB311" s="287">
        <f t="shared" ref="AB311" si="150">IF(R311=0,0,W311/R311)</f>
        <v>0</v>
      </c>
      <c r="AC311" s="287">
        <f t="shared" ref="AC311" si="151">IF(S311=0,0,X311/S311)</f>
        <v>0</v>
      </c>
      <c r="AD311" s="287">
        <f>1+SUM(Z311:AC311)</f>
        <v>1</v>
      </c>
    </row>
    <row r="312" spans="1:30" ht="18" x14ac:dyDescent="0.25">
      <c r="A312" s="620" t="s">
        <v>734</v>
      </c>
      <c r="B312" s="621"/>
      <c r="C312" s="621" t="s">
        <v>453</v>
      </c>
      <c r="D312" s="628" t="s">
        <v>364</v>
      </c>
      <c r="E312" s="628"/>
      <c r="F312" s="341"/>
      <c r="G312" s="342"/>
      <c r="H312" s="619" t="s">
        <v>646</v>
      </c>
      <c r="I312" s="619"/>
      <c r="J312" s="343">
        <f>AD325</f>
        <v>1</v>
      </c>
      <c r="K312" s="653" t="s">
        <v>1048</v>
      </c>
    </row>
    <row r="313" spans="1:30" ht="38.25" x14ac:dyDescent="0.2">
      <c r="A313" s="622"/>
      <c r="B313" s="623"/>
      <c r="C313" s="623"/>
      <c r="D313" s="295" t="s">
        <v>462</v>
      </c>
      <c r="E313" s="296" t="s">
        <v>647</v>
      </c>
      <c r="F313" s="295" t="s">
        <v>642</v>
      </c>
      <c r="G313" s="295" t="s">
        <v>102</v>
      </c>
      <c r="H313" s="295" t="s">
        <v>100</v>
      </c>
      <c r="I313" s="295" t="s">
        <v>101</v>
      </c>
      <c r="J313" s="295" t="s">
        <v>224</v>
      </c>
      <c r="K313" s="654"/>
    </row>
    <row r="314" spans="1:30" x14ac:dyDescent="0.2">
      <c r="A314" s="624">
        <v>2</v>
      </c>
      <c r="B314" s="625"/>
      <c r="C314" s="328"/>
      <c r="D314" s="322" t="s">
        <v>764</v>
      </c>
      <c r="E314" s="286" t="s">
        <v>956</v>
      </c>
      <c r="F314" s="286"/>
      <c r="G314" s="286"/>
      <c r="H314" s="282"/>
      <c r="I314" s="282"/>
      <c r="J314" s="282"/>
      <c r="K314" s="288"/>
      <c r="M314" s="305" t="str">
        <f t="shared" ref="M314:M324" si="152">IF((COUNTIF((H314:J314),"x"))=1,"ok","niet ok")</f>
        <v>niet ok</v>
      </c>
      <c r="N314" s="305">
        <v>2</v>
      </c>
      <c r="O314" s="305">
        <f t="shared" ref="O314:O324" si="153">IF(J314="x",0,1)</f>
        <v>1</v>
      </c>
      <c r="P314" s="305">
        <f t="shared" ref="P314:S324" si="154">IF(AND($O314=1,$N314=P$23),1,0)</f>
        <v>1</v>
      </c>
      <c r="Q314" s="305">
        <f t="shared" si="154"/>
        <v>0</v>
      </c>
      <c r="R314" s="305">
        <f t="shared" si="154"/>
        <v>0</v>
      </c>
      <c r="S314" s="305">
        <f t="shared" si="154"/>
        <v>0</v>
      </c>
      <c r="U314" s="305">
        <f t="shared" ref="U314:X324" si="155">IF(AND($N314=U$23,$H314="x"),1,0)</f>
        <v>0</v>
      </c>
      <c r="V314" s="305">
        <f t="shared" si="155"/>
        <v>0</v>
      </c>
      <c r="W314" s="305">
        <f t="shared" si="155"/>
        <v>0</v>
      </c>
      <c r="X314" s="305">
        <f t="shared" si="155"/>
        <v>0</v>
      </c>
    </row>
    <row r="315" spans="1:30" x14ac:dyDescent="0.2">
      <c r="A315" s="624"/>
      <c r="B315" s="625"/>
      <c r="C315" s="328"/>
      <c r="D315" s="322" t="s">
        <v>763</v>
      </c>
      <c r="E315" s="286" t="s">
        <v>957</v>
      </c>
      <c r="F315" s="286"/>
      <c r="G315" s="286"/>
      <c r="H315" s="282"/>
      <c r="I315" s="282"/>
      <c r="J315" s="282"/>
      <c r="K315" s="288"/>
      <c r="M315" s="305" t="str">
        <f t="shared" si="152"/>
        <v>niet ok</v>
      </c>
      <c r="N315" s="305">
        <v>2</v>
      </c>
      <c r="O315" s="305">
        <f t="shared" si="153"/>
        <v>1</v>
      </c>
      <c r="P315" s="305">
        <f t="shared" si="154"/>
        <v>1</v>
      </c>
      <c r="Q315" s="305">
        <f t="shared" si="154"/>
        <v>0</v>
      </c>
      <c r="R315" s="305">
        <f t="shared" si="154"/>
        <v>0</v>
      </c>
      <c r="S315" s="305">
        <f t="shared" si="154"/>
        <v>0</v>
      </c>
      <c r="U315" s="305">
        <f t="shared" si="155"/>
        <v>0</v>
      </c>
      <c r="V315" s="305">
        <f t="shared" si="155"/>
        <v>0</v>
      </c>
      <c r="W315" s="305">
        <f t="shared" si="155"/>
        <v>0</v>
      </c>
      <c r="X315" s="305">
        <f t="shared" si="155"/>
        <v>0</v>
      </c>
    </row>
    <row r="316" spans="1:30" ht="24" x14ac:dyDescent="0.2">
      <c r="A316" s="624"/>
      <c r="B316" s="625"/>
      <c r="C316" s="328"/>
      <c r="D316" s="327" t="s">
        <v>762</v>
      </c>
      <c r="E316" s="286" t="s">
        <v>1162</v>
      </c>
      <c r="F316" s="286"/>
      <c r="G316" s="286" t="s">
        <v>959</v>
      </c>
      <c r="H316" s="282"/>
      <c r="I316" s="282"/>
      <c r="J316" s="282"/>
      <c r="K316" s="288"/>
      <c r="M316" s="305" t="str">
        <f t="shared" si="152"/>
        <v>niet ok</v>
      </c>
      <c r="N316" s="305">
        <v>2</v>
      </c>
      <c r="O316" s="305">
        <f t="shared" si="153"/>
        <v>1</v>
      </c>
      <c r="P316" s="305">
        <f t="shared" si="154"/>
        <v>1</v>
      </c>
      <c r="Q316" s="305">
        <f t="shared" si="154"/>
        <v>0</v>
      </c>
      <c r="R316" s="305">
        <f t="shared" si="154"/>
        <v>0</v>
      </c>
      <c r="S316" s="305">
        <f t="shared" si="154"/>
        <v>0</v>
      </c>
      <c r="U316" s="305">
        <f t="shared" si="155"/>
        <v>0</v>
      </c>
      <c r="V316" s="305">
        <f t="shared" si="155"/>
        <v>0</v>
      </c>
      <c r="W316" s="305">
        <f t="shared" si="155"/>
        <v>0</v>
      </c>
      <c r="X316" s="305">
        <f t="shared" si="155"/>
        <v>0</v>
      </c>
    </row>
    <row r="317" spans="1:30" ht="84" x14ac:dyDescent="0.2">
      <c r="A317" s="613">
        <v>3</v>
      </c>
      <c r="B317" s="614"/>
      <c r="C317" s="328"/>
      <c r="D317" s="322" t="s">
        <v>762</v>
      </c>
      <c r="E317" s="286" t="s">
        <v>958</v>
      </c>
      <c r="F317" s="286"/>
      <c r="G317" s="286" t="s">
        <v>783</v>
      </c>
      <c r="H317" s="282"/>
      <c r="I317" s="282"/>
      <c r="J317" s="282"/>
      <c r="K317" s="288"/>
      <c r="M317" s="305" t="str">
        <f t="shared" si="152"/>
        <v>niet ok</v>
      </c>
      <c r="N317" s="352">
        <v>3</v>
      </c>
      <c r="O317" s="305">
        <f t="shared" si="153"/>
        <v>1</v>
      </c>
      <c r="P317" s="305">
        <f t="shared" si="154"/>
        <v>0</v>
      </c>
      <c r="Q317" s="305">
        <f t="shared" si="154"/>
        <v>1</v>
      </c>
      <c r="R317" s="305">
        <f t="shared" si="154"/>
        <v>0</v>
      </c>
      <c r="S317" s="305">
        <f t="shared" si="154"/>
        <v>0</v>
      </c>
      <c r="U317" s="305">
        <f t="shared" si="155"/>
        <v>0</v>
      </c>
      <c r="V317" s="305">
        <f t="shared" si="155"/>
        <v>0</v>
      </c>
      <c r="W317" s="305">
        <f t="shared" si="155"/>
        <v>0</v>
      </c>
      <c r="X317" s="305">
        <f t="shared" si="155"/>
        <v>0</v>
      </c>
    </row>
    <row r="318" spans="1:30" ht="144" x14ac:dyDescent="0.2">
      <c r="A318" s="613"/>
      <c r="B318" s="614"/>
      <c r="C318" s="328"/>
      <c r="D318" s="322" t="s">
        <v>763</v>
      </c>
      <c r="E318" s="286" t="s">
        <v>960</v>
      </c>
      <c r="F318" s="286"/>
      <c r="G318" s="286" t="s">
        <v>783</v>
      </c>
      <c r="H318" s="282"/>
      <c r="I318" s="282"/>
      <c r="J318" s="282"/>
      <c r="K318" s="288"/>
      <c r="M318" s="305" t="str">
        <f t="shared" si="152"/>
        <v>niet ok</v>
      </c>
      <c r="N318" s="352">
        <v>3</v>
      </c>
      <c r="O318" s="305">
        <f t="shared" si="153"/>
        <v>1</v>
      </c>
      <c r="P318" s="305">
        <f t="shared" si="154"/>
        <v>0</v>
      </c>
      <c r="Q318" s="305">
        <f t="shared" si="154"/>
        <v>1</v>
      </c>
      <c r="R318" s="305">
        <f t="shared" si="154"/>
        <v>0</v>
      </c>
      <c r="S318" s="305">
        <f t="shared" si="154"/>
        <v>0</v>
      </c>
      <c r="U318" s="305">
        <f t="shared" si="155"/>
        <v>0</v>
      </c>
      <c r="V318" s="305">
        <f t="shared" si="155"/>
        <v>0</v>
      </c>
      <c r="W318" s="305">
        <f t="shared" si="155"/>
        <v>0</v>
      </c>
      <c r="X318" s="305">
        <f t="shared" si="155"/>
        <v>0</v>
      </c>
    </row>
    <row r="319" spans="1:30" ht="24" x14ac:dyDescent="0.2">
      <c r="A319" s="613"/>
      <c r="B319" s="614"/>
      <c r="C319" s="328"/>
      <c r="D319" s="322" t="s">
        <v>763</v>
      </c>
      <c r="E319" s="286" t="s">
        <v>794</v>
      </c>
      <c r="F319" s="286"/>
      <c r="G319" s="286" t="s">
        <v>959</v>
      </c>
      <c r="H319" s="282"/>
      <c r="I319" s="282"/>
      <c r="J319" s="282"/>
      <c r="K319" s="288"/>
      <c r="M319" s="305" t="str">
        <f t="shared" si="152"/>
        <v>niet ok</v>
      </c>
      <c r="N319" s="352">
        <v>3</v>
      </c>
      <c r="O319" s="305">
        <f t="shared" si="153"/>
        <v>1</v>
      </c>
      <c r="P319" s="305">
        <f t="shared" si="154"/>
        <v>0</v>
      </c>
      <c r="Q319" s="305">
        <f t="shared" si="154"/>
        <v>1</v>
      </c>
      <c r="R319" s="305">
        <f t="shared" si="154"/>
        <v>0</v>
      </c>
      <c r="S319" s="305">
        <f t="shared" si="154"/>
        <v>0</v>
      </c>
      <c r="U319" s="305">
        <f t="shared" si="155"/>
        <v>0</v>
      </c>
      <c r="V319" s="305">
        <f t="shared" si="155"/>
        <v>0</v>
      </c>
      <c r="W319" s="305">
        <f t="shared" si="155"/>
        <v>0</v>
      </c>
      <c r="X319" s="305">
        <f t="shared" si="155"/>
        <v>0</v>
      </c>
    </row>
    <row r="320" spans="1:30" ht="36" x14ac:dyDescent="0.2">
      <c r="A320" s="613"/>
      <c r="B320" s="614"/>
      <c r="C320" s="328"/>
      <c r="D320" s="322" t="s">
        <v>764</v>
      </c>
      <c r="E320" s="286" t="s">
        <v>1338</v>
      </c>
      <c r="F320" s="286"/>
      <c r="G320" s="286"/>
      <c r="H320" s="282"/>
      <c r="I320" s="282"/>
      <c r="J320" s="282"/>
      <c r="K320" s="288"/>
      <c r="M320" s="305" t="str">
        <f t="shared" si="152"/>
        <v>niet ok</v>
      </c>
      <c r="N320" s="352">
        <v>3</v>
      </c>
      <c r="O320" s="305">
        <f t="shared" si="153"/>
        <v>1</v>
      </c>
      <c r="P320" s="305">
        <f t="shared" si="154"/>
        <v>0</v>
      </c>
      <c r="Q320" s="305">
        <f t="shared" si="154"/>
        <v>1</v>
      </c>
      <c r="R320" s="305">
        <f t="shared" si="154"/>
        <v>0</v>
      </c>
      <c r="S320" s="305">
        <f t="shared" si="154"/>
        <v>0</v>
      </c>
      <c r="U320" s="305">
        <f t="shared" si="155"/>
        <v>0</v>
      </c>
      <c r="V320" s="305">
        <f t="shared" si="155"/>
        <v>0</v>
      </c>
      <c r="W320" s="305">
        <f t="shared" si="155"/>
        <v>0</v>
      </c>
      <c r="X320" s="305">
        <f t="shared" si="155"/>
        <v>0</v>
      </c>
    </row>
    <row r="321" spans="1:30" x14ac:dyDescent="0.2">
      <c r="A321" s="613"/>
      <c r="B321" s="614"/>
      <c r="C321" s="328"/>
      <c r="D321" s="322" t="s">
        <v>764</v>
      </c>
      <c r="E321" s="286" t="s">
        <v>795</v>
      </c>
      <c r="F321" s="286"/>
      <c r="G321" s="286" t="s">
        <v>792</v>
      </c>
      <c r="H321" s="282"/>
      <c r="I321" s="282"/>
      <c r="J321" s="282"/>
      <c r="K321" s="288"/>
      <c r="M321" s="305" t="str">
        <f t="shared" si="152"/>
        <v>niet ok</v>
      </c>
      <c r="N321" s="352">
        <v>3</v>
      </c>
      <c r="O321" s="305">
        <f t="shared" si="153"/>
        <v>1</v>
      </c>
      <c r="P321" s="305">
        <f t="shared" si="154"/>
        <v>0</v>
      </c>
      <c r="Q321" s="305">
        <f t="shared" si="154"/>
        <v>1</v>
      </c>
      <c r="R321" s="305">
        <f t="shared" si="154"/>
        <v>0</v>
      </c>
      <c r="S321" s="305">
        <f t="shared" si="154"/>
        <v>0</v>
      </c>
      <c r="U321" s="305">
        <f t="shared" si="155"/>
        <v>0</v>
      </c>
      <c r="V321" s="305">
        <f t="shared" si="155"/>
        <v>0</v>
      </c>
      <c r="W321" s="305">
        <f t="shared" si="155"/>
        <v>0</v>
      </c>
      <c r="X321" s="305">
        <f t="shared" si="155"/>
        <v>0</v>
      </c>
    </row>
    <row r="322" spans="1:30" x14ac:dyDescent="0.2">
      <c r="A322" s="615">
        <v>4</v>
      </c>
      <c r="B322" s="616"/>
      <c r="C322" s="328"/>
      <c r="D322" s="322" t="s">
        <v>762</v>
      </c>
      <c r="E322" s="286" t="s">
        <v>961</v>
      </c>
      <c r="F322" s="286"/>
      <c r="G322" s="286" t="s">
        <v>792</v>
      </c>
      <c r="H322" s="282"/>
      <c r="I322" s="282"/>
      <c r="J322" s="282"/>
      <c r="K322" s="288"/>
      <c r="M322" s="305" t="str">
        <f t="shared" si="152"/>
        <v>niet ok</v>
      </c>
      <c r="N322" s="352">
        <v>4</v>
      </c>
      <c r="O322" s="305">
        <f t="shared" si="153"/>
        <v>1</v>
      </c>
      <c r="P322" s="305">
        <f t="shared" si="154"/>
        <v>0</v>
      </c>
      <c r="Q322" s="305">
        <f t="shared" si="154"/>
        <v>0</v>
      </c>
      <c r="R322" s="305">
        <f t="shared" si="154"/>
        <v>1</v>
      </c>
      <c r="S322" s="305">
        <f t="shared" si="154"/>
        <v>0</v>
      </c>
      <c r="U322" s="305">
        <f t="shared" si="155"/>
        <v>0</v>
      </c>
      <c r="V322" s="305">
        <f t="shared" si="155"/>
        <v>0</v>
      </c>
      <c r="W322" s="305">
        <f t="shared" si="155"/>
        <v>0</v>
      </c>
      <c r="X322" s="305">
        <f t="shared" si="155"/>
        <v>0</v>
      </c>
    </row>
    <row r="323" spans="1:30" ht="60" x14ac:dyDescent="0.2">
      <c r="A323" s="615"/>
      <c r="B323" s="616"/>
      <c r="C323" s="328"/>
      <c r="D323" s="322" t="s">
        <v>764</v>
      </c>
      <c r="E323" s="286" t="s">
        <v>1339</v>
      </c>
      <c r="F323" s="286"/>
      <c r="G323" s="286" t="s">
        <v>792</v>
      </c>
      <c r="H323" s="282"/>
      <c r="I323" s="282"/>
      <c r="J323" s="282"/>
      <c r="K323" s="288"/>
      <c r="M323" s="305" t="str">
        <f t="shared" si="152"/>
        <v>niet ok</v>
      </c>
      <c r="N323" s="352">
        <v>4</v>
      </c>
      <c r="O323" s="305">
        <f t="shared" si="153"/>
        <v>1</v>
      </c>
      <c r="P323" s="305">
        <f t="shared" si="154"/>
        <v>0</v>
      </c>
      <c r="Q323" s="305">
        <f t="shared" si="154"/>
        <v>0</v>
      </c>
      <c r="R323" s="305">
        <f t="shared" si="154"/>
        <v>1</v>
      </c>
      <c r="S323" s="305">
        <f t="shared" si="154"/>
        <v>0</v>
      </c>
      <c r="U323" s="305">
        <f t="shared" si="155"/>
        <v>0</v>
      </c>
      <c r="V323" s="305">
        <f t="shared" si="155"/>
        <v>0</v>
      </c>
      <c r="W323" s="305">
        <f t="shared" si="155"/>
        <v>0</v>
      </c>
      <c r="X323" s="305">
        <f t="shared" si="155"/>
        <v>0</v>
      </c>
    </row>
    <row r="324" spans="1:30" ht="72.75" thickBot="1" x14ac:dyDescent="0.25">
      <c r="A324" s="617">
        <v>5</v>
      </c>
      <c r="B324" s="618"/>
      <c r="C324" s="332"/>
      <c r="D324" s="324" t="s">
        <v>763</v>
      </c>
      <c r="E324" s="302" t="s">
        <v>1340</v>
      </c>
      <c r="F324" s="302"/>
      <c r="G324" s="302" t="s">
        <v>1130</v>
      </c>
      <c r="H324" s="289"/>
      <c r="I324" s="289"/>
      <c r="J324" s="289"/>
      <c r="K324" s="290"/>
      <c r="M324" s="305" t="str">
        <f t="shared" si="152"/>
        <v>niet ok</v>
      </c>
      <c r="N324" s="352">
        <v>5</v>
      </c>
      <c r="O324" s="305">
        <f t="shared" si="153"/>
        <v>1</v>
      </c>
      <c r="P324" s="305">
        <f t="shared" si="154"/>
        <v>0</v>
      </c>
      <c r="Q324" s="305">
        <f t="shared" si="154"/>
        <v>0</v>
      </c>
      <c r="R324" s="305">
        <f t="shared" si="154"/>
        <v>0</v>
      </c>
      <c r="S324" s="305">
        <f t="shared" si="154"/>
        <v>1</v>
      </c>
      <c r="U324" s="305">
        <f t="shared" si="155"/>
        <v>0</v>
      </c>
      <c r="V324" s="305">
        <f t="shared" si="155"/>
        <v>0</v>
      </c>
      <c r="W324" s="305">
        <f t="shared" si="155"/>
        <v>0</v>
      </c>
      <c r="X324" s="305">
        <f t="shared" si="155"/>
        <v>0</v>
      </c>
    </row>
    <row r="325" spans="1:30" x14ac:dyDescent="0.2">
      <c r="N325" s="353" t="str">
        <f>IF(COUNT(N314:N324)=SUM(P325:S325),"OK","niet OK")</f>
        <v>OK</v>
      </c>
      <c r="P325" s="352">
        <f>SUM(P314:P324)</f>
        <v>3</v>
      </c>
      <c r="Q325" s="352">
        <f t="shared" ref="Q325:S325" si="156">SUM(Q314:Q324)</f>
        <v>5</v>
      </c>
      <c r="R325" s="352">
        <f t="shared" si="156"/>
        <v>2</v>
      </c>
      <c r="S325" s="352">
        <f t="shared" si="156"/>
        <v>1</v>
      </c>
      <c r="U325" s="352">
        <f t="shared" ref="U325:X325" si="157">SUM(U314:U324)</f>
        <v>0</v>
      </c>
      <c r="V325" s="352">
        <f t="shared" si="157"/>
        <v>0</v>
      </c>
      <c r="W325" s="352">
        <f t="shared" si="157"/>
        <v>0</v>
      </c>
      <c r="X325" s="352">
        <f t="shared" si="157"/>
        <v>0</v>
      </c>
      <c r="Z325" s="287">
        <f>IF(P325=0,0,U325/P325)</f>
        <v>0</v>
      </c>
      <c r="AA325" s="287">
        <f>IF(Q325=0,0,V325/Q325)</f>
        <v>0</v>
      </c>
      <c r="AB325" s="287">
        <f t="shared" ref="AB325" si="158">IF(R325=0,0,W325/R325)</f>
        <v>0</v>
      </c>
      <c r="AC325" s="287">
        <f t="shared" ref="AC325" si="159">IF(S325=0,0,X325/S325)</f>
        <v>0</v>
      </c>
      <c r="AD325" s="287">
        <f>1+SUM(Z325:AC325)</f>
        <v>1</v>
      </c>
    </row>
  </sheetData>
  <sheetProtection password="88C7" sheet="1" objects="1" scenarios="1" selectLockedCells="1"/>
  <mergeCells count="186">
    <mergeCell ref="K3:K6"/>
    <mergeCell ref="K7:K11"/>
    <mergeCell ref="K13:K14"/>
    <mergeCell ref="K17:K18"/>
    <mergeCell ref="K19:K20"/>
    <mergeCell ref="B3:B6"/>
    <mergeCell ref="B7:B11"/>
    <mergeCell ref="B13:B14"/>
    <mergeCell ref="B17:B18"/>
    <mergeCell ref="B19:B20"/>
    <mergeCell ref="C3:E3"/>
    <mergeCell ref="C4:E4"/>
    <mergeCell ref="C5:E5"/>
    <mergeCell ref="C6:E6"/>
    <mergeCell ref="C7:E7"/>
    <mergeCell ref="C8:E8"/>
    <mergeCell ref="C9:E9"/>
    <mergeCell ref="C10:E10"/>
    <mergeCell ref="C11:E11"/>
    <mergeCell ref="A76:B77"/>
    <mergeCell ref="A79:B80"/>
    <mergeCell ref="A81:B83"/>
    <mergeCell ref="A84:B87"/>
    <mergeCell ref="A88:B89"/>
    <mergeCell ref="A232:B233"/>
    <mergeCell ref="A235:B236"/>
    <mergeCell ref="A237:B241"/>
    <mergeCell ref="A242:B252"/>
    <mergeCell ref="A180:B181"/>
    <mergeCell ref="A182:B185"/>
    <mergeCell ref="A186:B189"/>
    <mergeCell ref="A190:B194"/>
    <mergeCell ref="A195:B195"/>
    <mergeCell ref="A197:B198"/>
    <mergeCell ref="A199:B202"/>
    <mergeCell ref="A203:B210"/>
    <mergeCell ref="A211:B213"/>
    <mergeCell ref="A214:B216"/>
    <mergeCell ref="A218:B219"/>
    <mergeCell ref="A155:B157"/>
    <mergeCell ref="A158:B160"/>
    <mergeCell ref="A90:B91"/>
    <mergeCell ref="A93:B94"/>
    <mergeCell ref="C79:C80"/>
    <mergeCell ref="C296:C297"/>
    <mergeCell ref="D296:E296"/>
    <mergeCell ref="K296:K297"/>
    <mergeCell ref="D79:E79"/>
    <mergeCell ref="K79:K80"/>
    <mergeCell ref="C64:C65"/>
    <mergeCell ref="D64:E64"/>
    <mergeCell ref="K64:K65"/>
    <mergeCell ref="K279:K280"/>
    <mergeCell ref="C279:C280"/>
    <mergeCell ref="D279:E279"/>
    <mergeCell ref="C259:C260"/>
    <mergeCell ref="D259:E259"/>
    <mergeCell ref="C180:C181"/>
    <mergeCell ref="K180:K181"/>
    <mergeCell ref="K162:K163"/>
    <mergeCell ref="D146:E146"/>
    <mergeCell ref="K146:K147"/>
    <mergeCell ref="C146:C147"/>
    <mergeCell ref="C162:C163"/>
    <mergeCell ref="D162:E162"/>
    <mergeCell ref="K235:K236"/>
    <mergeCell ref="C218:C219"/>
    <mergeCell ref="K312:K313"/>
    <mergeCell ref="A314:B316"/>
    <mergeCell ref="D22:E22"/>
    <mergeCell ref="C93:C94"/>
    <mergeCell ref="D93:E93"/>
    <mergeCell ref="K93:K94"/>
    <mergeCell ref="K35:K36"/>
    <mergeCell ref="C49:C50"/>
    <mergeCell ref="D49:E49"/>
    <mergeCell ref="K49:K50"/>
    <mergeCell ref="A64:B65"/>
    <mergeCell ref="A68:B72"/>
    <mergeCell ref="A73:B75"/>
    <mergeCell ref="K197:K198"/>
    <mergeCell ref="C197:C198"/>
    <mergeCell ref="D197:E197"/>
    <mergeCell ref="C235:C236"/>
    <mergeCell ref="D235:E235"/>
    <mergeCell ref="A173:B175"/>
    <mergeCell ref="A176:B178"/>
    <mergeCell ref="K259:K260"/>
    <mergeCell ref="D180:E180"/>
    <mergeCell ref="K22:K23"/>
    <mergeCell ref="C35:C36"/>
    <mergeCell ref="D218:E218"/>
    <mergeCell ref="K218:K219"/>
    <mergeCell ref="A220:B222"/>
    <mergeCell ref="A223:B229"/>
    <mergeCell ref="A230:B231"/>
    <mergeCell ref="A162:B163"/>
    <mergeCell ref="A164:B166"/>
    <mergeCell ref="A167:B172"/>
    <mergeCell ref="K111:K112"/>
    <mergeCell ref="C129:C130"/>
    <mergeCell ref="D129:E129"/>
    <mergeCell ref="K129:K130"/>
    <mergeCell ref="C111:C112"/>
    <mergeCell ref="D111:E111"/>
    <mergeCell ref="A121:B125"/>
    <mergeCell ref="A126:B127"/>
    <mergeCell ref="A129:B130"/>
    <mergeCell ref="A131:B132"/>
    <mergeCell ref="A133:B138"/>
    <mergeCell ref="A139:B142"/>
    <mergeCell ref="A143:B144"/>
    <mergeCell ref="A146:B147"/>
    <mergeCell ref="A148:B149"/>
    <mergeCell ref="A150:B154"/>
    <mergeCell ref="A66:B67"/>
    <mergeCell ref="A1:E1"/>
    <mergeCell ref="A22:B23"/>
    <mergeCell ref="A24:B24"/>
    <mergeCell ref="A25:B27"/>
    <mergeCell ref="A28:B30"/>
    <mergeCell ref="A31:B33"/>
    <mergeCell ref="A35:B36"/>
    <mergeCell ref="A37:B39"/>
    <mergeCell ref="A3:A20"/>
    <mergeCell ref="A40:B43"/>
    <mergeCell ref="A46:B47"/>
    <mergeCell ref="A49:B50"/>
    <mergeCell ref="A51:B52"/>
    <mergeCell ref="A53:B56"/>
    <mergeCell ref="A57:B60"/>
    <mergeCell ref="A61:B62"/>
    <mergeCell ref="C22:C23"/>
    <mergeCell ref="D35:E35"/>
    <mergeCell ref="A44:B45"/>
    <mergeCell ref="A95:B99"/>
    <mergeCell ref="A100:B102"/>
    <mergeCell ref="A103:B107"/>
    <mergeCell ref="A108:B109"/>
    <mergeCell ref="A111:B112"/>
    <mergeCell ref="A113:B115"/>
    <mergeCell ref="A116:B120"/>
    <mergeCell ref="A253:B255"/>
    <mergeCell ref="A256:B257"/>
    <mergeCell ref="A261:B264"/>
    <mergeCell ref="A265:B269"/>
    <mergeCell ref="A270:B274"/>
    <mergeCell ref="A275:B277"/>
    <mergeCell ref="A279:B280"/>
    <mergeCell ref="A281:B283"/>
    <mergeCell ref="H312:I312"/>
    <mergeCell ref="A284:B288"/>
    <mergeCell ref="A289:B292"/>
    <mergeCell ref="A293:B294"/>
    <mergeCell ref="A296:B297"/>
    <mergeCell ref="A298:B300"/>
    <mergeCell ref="A301:B305"/>
    <mergeCell ref="A306:B308"/>
    <mergeCell ref="A312:B313"/>
    <mergeCell ref="C312:C313"/>
    <mergeCell ref="D312:E312"/>
    <mergeCell ref="A309:B310"/>
    <mergeCell ref="P22:S22"/>
    <mergeCell ref="U22:X22"/>
    <mergeCell ref="Z22:AC22"/>
    <mergeCell ref="A317:B321"/>
    <mergeCell ref="A322:B323"/>
    <mergeCell ref="A324:B324"/>
    <mergeCell ref="H22:I22"/>
    <mergeCell ref="H35:I35"/>
    <mergeCell ref="H49:I49"/>
    <mergeCell ref="H64:I64"/>
    <mergeCell ref="H79:I79"/>
    <mergeCell ref="H93:I93"/>
    <mergeCell ref="H111:I111"/>
    <mergeCell ref="H129:I129"/>
    <mergeCell ref="H146:I146"/>
    <mergeCell ref="H162:I162"/>
    <mergeCell ref="H180:I180"/>
    <mergeCell ref="H197:I197"/>
    <mergeCell ref="H218:I218"/>
    <mergeCell ref="H235:I235"/>
    <mergeCell ref="H259:I259"/>
    <mergeCell ref="H279:I279"/>
    <mergeCell ref="H296:I296"/>
    <mergeCell ref="A259:B260"/>
  </mergeCells>
  <conditionalFormatting sqref="G173:G175">
    <cfRule type="colorScale" priority="396">
      <colorScale>
        <cfvo type="min"/>
        <cfvo type="max"/>
        <color rgb="FFFF7128"/>
        <color rgb="FFFFEF9C"/>
      </colorScale>
    </cfRule>
  </conditionalFormatting>
  <conditionalFormatting sqref="E139:E142 N82:N83 N66:N73 L66:L73 M78:M80 L85:L86 E306 E207:E208 L75:L83 E114:E115 E210:E211 E308:E309 N85:N91 E190:E192 E229:E230 N75:N77 N79:N80">
    <cfRule type="expression" dxfId="245" priority="395">
      <formula>$R66="Ja"</formula>
    </cfRule>
  </conditionalFormatting>
  <conditionalFormatting sqref="E143:E144">
    <cfRule type="expression" dxfId="244" priority="409">
      <formula>#REF!="Ja"</formula>
    </cfRule>
  </conditionalFormatting>
  <conditionalFormatting sqref="G190:G194">
    <cfRule type="colorScale" priority="429">
      <colorScale>
        <cfvo type="min"/>
        <cfvo type="max"/>
        <color rgb="FFFF7128"/>
        <color rgb="FFFFEF9C"/>
      </colorScale>
    </cfRule>
  </conditionalFormatting>
  <conditionalFormatting sqref="D195:E195 E189:G189 D190:E193 D186:G188 G195">
    <cfRule type="colorScale" priority="450">
      <colorScale>
        <cfvo type="min"/>
        <cfvo type="max"/>
        <color rgb="FFFF7128"/>
        <color rgb="FFFFEF9C"/>
      </colorScale>
    </cfRule>
  </conditionalFormatting>
  <conditionalFormatting sqref="E206">
    <cfRule type="colorScale" priority="390">
      <colorScale>
        <cfvo type="min"/>
        <cfvo type="max"/>
        <color rgb="FFFF7128"/>
        <color rgb="FFFFEF9C"/>
      </colorScale>
    </cfRule>
  </conditionalFormatting>
  <conditionalFormatting sqref="E214:E216 E204 D211:D216 D203:D205 G210 E211 G203:G208 F211:F215 G214 G216">
    <cfRule type="colorScale" priority="469">
      <colorScale>
        <cfvo type="min"/>
        <cfvo type="max"/>
        <color rgb="FFFF7128"/>
        <color rgb="FFFFEF9C"/>
      </colorScale>
    </cfRule>
  </conditionalFormatting>
  <conditionalFormatting sqref="G232:G233 E225:E228 E233 G229 G222 E230:F230 D223:D233 F231:F232">
    <cfRule type="colorScale" priority="532">
      <colorScale>
        <cfvo type="min"/>
        <cfvo type="max"/>
        <color rgb="FFFF7128"/>
        <color rgb="FFFFEF9C"/>
      </colorScale>
    </cfRule>
  </conditionalFormatting>
  <conditionalFormatting sqref="G230:G231">
    <cfRule type="colorScale" priority="629">
      <colorScale>
        <cfvo type="min"/>
        <cfvo type="max"/>
        <color rgb="FFFF7128"/>
        <color rgb="FFFFEF9C"/>
      </colorScale>
    </cfRule>
  </conditionalFormatting>
  <conditionalFormatting sqref="E255:E256">
    <cfRule type="colorScale" priority="735">
      <colorScale>
        <cfvo type="min"/>
        <cfvo type="max"/>
        <color rgb="FFFF7128"/>
        <color rgb="FFFFEF9C"/>
      </colorScale>
    </cfRule>
  </conditionalFormatting>
  <conditionalFormatting sqref="F270:F272 G270:G276 D265:D277">
    <cfRule type="colorScale" priority="379">
      <colorScale>
        <cfvo type="min"/>
        <cfvo type="max"/>
        <color rgb="FFFF7128"/>
        <color rgb="FFFFEF9C"/>
      </colorScale>
    </cfRule>
  </conditionalFormatting>
  <conditionalFormatting sqref="G293:G294 D284:D294">
    <cfRule type="colorScale" priority="861">
      <colorScale>
        <cfvo type="min"/>
        <cfvo type="max"/>
        <color rgb="FFFF7128"/>
        <color rgb="FFFFEF9C"/>
      </colorScale>
    </cfRule>
  </conditionalFormatting>
  <conditionalFormatting sqref="G323:G324 F323 F321:G321 D317:D324">
    <cfRule type="colorScale" priority="1123">
      <colorScale>
        <cfvo type="min"/>
        <cfvo type="max"/>
        <color rgb="FFFF7128"/>
        <color rgb="FFFFEF9C"/>
      </colorScale>
    </cfRule>
  </conditionalFormatting>
  <conditionalFormatting sqref="F322:F323 G322:G324 D322:D324">
    <cfRule type="colorScale" priority="1128">
      <colorScale>
        <cfvo type="min"/>
        <cfvo type="max"/>
        <color rgb="FFFF7128"/>
        <color rgb="FFFFEF9C"/>
      </colorScale>
    </cfRule>
  </conditionalFormatting>
  <conditionalFormatting sqref="E69:E70 E186 E226 E223:E224">
    <cfRule type="expression" dxfId="243" priority="1190">
      <formula>$R68="Ja"</formula>
    </cfRule>
  </conditionalFormatting>
  <conditionalFormatting sqref="E68">
    <cfRule type="expression" dxfId="242" priority="1193">
      <formula>$R72="Ja"</formula>
    </cfRule>
  </conditionalFormatting>
  <conditionalFormatting sqref="E72 E101 E256">
    <cfRule type="expression" dxfId="241" priority="1196">
      <formula>$R81="Ja"</formula>
    </cfRule>
  </conditionalFormatting>
  <conditionalFormatting sqref="E75 E215 E225">
    <cfRule type="expression" dxfId="240" priority="370">
      <formula>$R73="Ja"</formula>
    </cfRule>
  </conditionalFormatting>
  <conditionalFormatting sqref="E70">
    <cfRule type="expression" dxfId="239" priority="369">
      <formula>$R70="Ja"</formula>
    </cfRule>
  </conditionalFormatting>
  <conditionalFormatting sqref="E73:E74 E264:E265 E306">
    <cfRule type="expression" dxfId="238" priority="368">
      <formula>$R76="Ja"</formula>
    </cfRule>
  </conditionalFormatting>
  <conditionalFormatting sqref="E82">
    <cfRule type="expression" dxfId="237" priority="367">
      <formula>$R82="Ja"</formula>
    </cfRule>
  </conditionalFormatting>
  <conditionalFormatting sqref="E85:E86">
    <cfRule type="expression" dxfId="236" priority="366">
      <formula>$R84="Ja"</formula>
    </cfRule>
  </conditionalFormatting>
  <conditionalFormatting sqref="E84 E202">
    <cfRule type="expression" dxfId="235" priority="365">
      <formula>$R87="Ja"</formula>
    </cfRule>
  </conditionalFormatting>
  <conditionalFormatting sqref="E86">
    <cfRule type="expression" dxfId="234" priority="362">
      <formula>$R86="Ja"</formula>
    </cfRule>
  </conditionalFormatting>
  <conditionalFormatting sqref="E88">
    <cfRule type="expression" dxfId="233" priority="361">
      <formula>$R90="Ja"</formula>
    </cfRule>
  </conditionalFormatting>
  <conditionalFormatting sqref="E305 E268 E321 E244 E206 E228 E189 E120 E138 E155 E171 E102 E87">
    <cfRule type="expression" dxfId="232" priority="1240">
      <formula>#REF!="Ja"</formula>
    </cfRule>
  </conditionalFormatting>
  <conditionalFormatting sqref="E24">
    <cfRule type="expression" dxfId="231" priority="359">
      <formula>$M$24="OK"</formula>
    </cfRule>
  </conditionalFormatting>
  <conditionalFormatting sqref="H24:K24 E51:K62 E298:K306 E199:K208 E37:K47 E125:K127 E124:F124 H124:K124 E182:K195 E261:K277 E281:K294 E308:K309 E81:K91 E107:K109 E164:K178 E214 E216 E210:E212 F210:F216 H210:K216 G216 G210:G212 G214 E220:K230 E113:K123">
    <cfRule type="expression" dxfId="230" priority="358">
      <formula>$M24="OK"</formula>
    </cfRule>
  </conditionalFormatting>
  <conditionalFormatting sqref="E25:K31 E33:K33">
    <cfRule type="expression" dxfId="229" priority="356">
      <formula>$M25="OK"</formula>
    </cfRule>
  </conditionalFormatting>
  <conditionalFormatting sqref="E66:K77">
    <cfRule type="expression" dxfId="228" priority="352">
      <formula>$M66="OK"</formula>
    </cfRule>
  </conditionalFormatting>
  <conditionalFormatting sqref="E84:E85">
    <cfRule type="expression" dxfId="227" priority="351">
      <formula>$R83="Ja"</formula>
    </cfRule>
  </conditionalFormatting>
  <conditionalFormatting sqref="E88">
    <cfRule type="expression" dxfId="226" priority="348">
      <formula>$R87="Ja"</formula>
    </cfRule>
  </conditionalFormatting>
  <conditionalFormatting sqref="E85">
    <cfRule type="expression" dxfId="225" priority="347">
      <formula>$R85="Ja"</formula>
    </cfRule>
  </conditionalFormatting>
  <conditionalFormatting sqref="E96">
    <cfRule type="expression" dxfId="224" priority="344">
      <formula>$R96="Ja"</formula>
    </cfRule>
  </conditionalFormatting>
  <conditionalFormatting sqref="E99:E100">
    <cfRule type="expression" dxfId="223" priority="343">
      <formula>$R98="Ja"</formula>
    </cfRule>
  </conditionalFormatting>
  <conditionalFormatting sqref="E98">
    <cfRule type="expression" dxfId="222" priority="342">
      <formula>$R102="Ja"</formula>
    </cfRule>
  </conditionalFormatting>
  <conditionalFormatting sqref="E104">
    <cfRule type="expression" dxfId="221" priority="341">
      <formula>$R103="Ja"</formula>
    </cfRule>
  </conditionalFormatting>
  <conditionalFormatting sqref="E100">
    <cfRule type="expression" dxfId="220" priority="340">
      <formula>$R100="Ja"</formula>
    </cfRule>
  </conditionalFormatting>
  <conditionalFormatting sqref="E103">
    <cfRule type="expression" dxfId="219" priority="339">
      <formula>$R107="Ja"</formula>
    </cfRule>
  </conditionalFormatting>
  <conditionalFormatting sqref="E98:E99">
    <cfRule type="expression" dxfId="218" priority="337">
      <formula>$R97="Ja"</formula>
    </cfRule>
  </conditionalFormatting>
  <conditionalFormatting sqref="E97">
    <cfRule type="expression" dxfId="217" priority="336">
      <formula>$R101="Ja"</formula>
    </cfRule>
  </conditionalFormatting>
  <conditionalFormatting sqref="E119">
    <cfRule type="expression" dxfId="216" priority="335">
      <formula>$R127="Ja"</formula>
    </cfRule>
  </conditionalFormatting>
  <conditionalFormatting sqref="E103">
    <cfRule type="expression" dxfId="215" priority="334">
      <formula>$R102="Ja"</formula>
    </cfRule>
  </conditionalFormatting>
  <conditionalFormatting sqref="E99">
    <cfRule type="expression" dxfId="214" priority="333">
      <formula>$R99="Ja"</formula>
    </cfRule>
  </conditionalFormatting>
  <conditionalFormatting sqref="E102">
    <cfRule type="expression" dxfId="213" priority="332">
      <formula>$R104="Ja"</formula>
    </cfRule>
  </conditionalFormatting>
  <conditionalFormatting sqref="E95:K105">
    <cfRule type="expression" dxfId="212" priority="331">
      <formula>$M95="OK"</formula>
    </cfRule>
  </conditionalFormatting>
  <conditionalFormatting sqref="E116:E117">
    <cfRule type="expression" dxfId="211" priority="328">
      <formula>$R120="Ja"</formula>
    </cfRule>
  </conditionalFormatting>
  <conditionalFormatting sqref="E124">
    <cfRule type="expression" dxfId="210" priority="327">
      <formula>$R121="Ja"</formula>
    </cfRule>
  </conditionalFormatting>
  <conditionalFormatting sqref="E118">
    <cfRule type="expression" dxfId="209" priority="326">
      <formula>$R118="Ja"</formula>
    </cfRule>
  </conditionalFormatting>
  <conditionalFormatting sqref="E126">
    <cfRule type="expression" dxfId="208" priority="322">
      <formula>$R130="Ja"</formula>
    </cfRule>
  </conditionalFormatting>
  <conditionalFormatting sqref="E121">
    <cfRule type="expression" dxfId="207" priority="320">
      <formula>$R120="Ja"</formula>
    </cfRule>
  </conditionalFormatting>
  <conditionalFormatting sqref="E120">
    <cfRule type="expression" dxfId="206" priority="318">
      <formula>$R124="Ja"</formula>
    </cfRule>
  </conditionalFormatting>
  <conditionalFormatting sqref="E132">
    <cfRule type="expression" dxfId="205" priority="316">
      <formula>$R132="Ja"</formula>
    </cfRule>
  </conditionalFormatting>
  <conditionalFormatting sqref="E135:E136">
    <cfRule type="expression" dxfId="204" priority="315">
      <formula>$R134="Ja"</formula>
    </cfRule>
  </conditionalFormatting>
  <conditionalFormatting sqref="E134">
    <cfRule type="expression" dxfId="203" priority="314">
      <formula>$R138="Ja"</formula>
    </cfRule>
  </conditionalFormatting>
  <conditionalFormatting sqref="E140">
    <cfRule type="expression" dxfId="202" priority="313">
      <formula>$R139="Ja"</formula>
    </cfRule>
  </conditionalFormatting>
  <conditionalFormatting sqref="E136">
    <cfRule type="expression" dxfId="201" priority="312">
      <formula>$R136="Ja"</formula>
    </cfRule>
  </conditionalFormatting>
  <conditionalFormatting sqref="E139">
    <cfRule type="expression" dxfId="200" priority="311">
      <formula>$R142="Ja"</formula>
    </cfRule>
  </conditionalFormatting>
  <conditionalFormatting sqref="E134:E135">
    <cfRule type="expression" dxfId="199" priority="309">
      <formula>$R133="Ja"</formula>
    </cfRule>
  </conditionalFormatting>
  <conditionalFormatting sqref="E133 E144">
    <cfRule type="expression" dxfId="198" priority="308">
      <formula>$R137="Ja"</formula>
    </cfRule>
  </conditionalFormatting>
  <conditionalFormatting sqref="E137">
    <cfRule type="expression" dxfId="197" priority="307">
      <formula>$R145="Ja"</formula>
    </cfRule>
  </conditionalFormatting>
  <conditionalFormatting sqref="E139">
    <cfRule type="expression" dxfId="196" priority="306">
      <formula>$R138="Ja"</formula>
    </cfRule>
  </conditionalFormatting>
  <conditionalFormatting sqref="E135">
    <cfRule type="expression" dxfId="195" priority="305">
      <formula>$R135="Ja"</formula>
    </cfRule>
  </conditionalFormatting>
  <conditionalFormatting sqref="E138">
    <cfRule type="expression" dxfId="194" priority="304">
      <formula>$R140="Ja"</formula>
    </cfRule>
  </conditionalFormatting>
  <conditionalFormatting sqref="E131:K144">
    <cfRule type="expression" dxfId="193" priority="303">
      <formula>$M131="OK"</formula>
    </cfRule>
  </conditionalFormatting>
  <conditionalFormatting sqref="E156:E157 E160">
    <cfRule type="expression" dxfId="192" priority="302">
      <formula>$R156="Ja"</formula>
    </cfRule>
  </conditionalFormatting>
  <conditionalFormatting sqref="E149">
    <cfRule type="expression" dxfId="191" priority="301">
      <formula>$R149="Ja"</formula>
    </cfRule>
  </conditionalFormatting>
  <conditionalFormatting sqref="E152:E153">
    <cfRule type="expression" dxfId="190" priority="300">
      <formula>$R151="Ja"</formula>
    </cfRule>
  </conditionalFormatting>
  <conditionalFormatting sqref="E151">
    <cfRule type="expression" dxfId="189" priority="299">
      <formula>$R155="Ja"</formula>
    </cfRule>
  </conditionalFormatting>
  <conditionalFormatting sqref="E157">
    <cfRule type="expression" dxfId="188" priority="298">
      <formula>$R156="Ja"</formula>
    </cfRule>
  </conditionalFormatting>
  <conditionalFormatting sqref="E153">
    <cfRule type="expression" dxfId="187" priority="297">
      <formula>$R153="Ja"</formula>
    </cfRule>
  </conditionalFormatting>
  <conditionalFormatting sqref="E156">
    <cfRule type="expression" dxfId="186" priority="296">
      <formula>$R160="Ja"</formula>
    </cfRule>
  </conditionalFormatting>
  <conditionalFormatting sqref="E151:E152">
    <cfRule type="expression" dxfId="185" priority="294">
      <formula>$R150="Ja"</formula>
    </cfRule>
  </conditionalFormatting>
  <conditionalFormatting sqref="E150">
    <cfRule type="expression" dxfId="184" priority="293">
      <formula>$R154="Ja"</formula>
    </cfRule>
  </conditionalFormatting>
  <conditionalFormatting sqref="E154">
    <cfRule type="expression" dxfId="183" priority="292">
      <formula>$R163="Ja"</formula>
    </cfRule>
  </conditionalFormatting>
  <conditionalFormatting sqref="E156">
    <cfRule type="expression" dxfId="182" priority="291">
      <formula>$R155="Ja"</formula>
    </cfRule>
  </conditionalFormatting>
  <conditionalFormatting sqref="E152">
    <cfRule type="expression" dxfId="181" priority="290">
      <formula>$R152="Ja"</formula>
    </cfRule>
  </conditionalFormatting>
  <conditionalFormatting sqref="E155">
    <cfRule type="expression" dxfId="180" priority="289">
      <formula>$R157="Ja"</formula>
    </cfRule>
  </conditionalFormatting>
  <conditionalFormatting sqref="E160:K160 E148:K157 H158:K158">
    <cfRule type="expression" dxfId="179" priority="288">
      <formula>$M148="OK"</formula>
    </cfRule>
  </conditionalFormatting>
  <conditionalFormatting sqref="E172:E175">
    <cfRule type="expression" dxfId="178" priority="287">
      <formula>$R172="Ja"</formula>
    </cfRule>
  </conditionalFormatting>
  <conditionalFormatting sqref="E165">
    <cfRule type="expression" dxfId="177" priority="286">
      <formula>$R165="Ja"</formula>
    </cfRule>
  </conditionalFormatting>
  <conditionalFormatting sqref="E168:E169">
    <cfRule type="expression" dxfId="176" priority="285">
      <formula>$R167="Ja"</formula>
    </cfRule>
  </conditionalFormatting>
  <conditionalFormatting sqref="E167">
    <cfRule type="expression" dxfId="175" priority="284">
      <formula>$R171="Ja"</formula>
    </cfRule>
  </conditionalFormatting>
  <conditionalFormatting sqref="E173">
    <cfRule type="expression" dxfId="174" priority="283">
      <formula>$R172="Ja"</formula>
    </cfRule>
  </conditionalFormatting>
  <conditionalFormatting sqref="E169">
    <cfRule type="expression" dxfId="173" priority="282">
      <formula>$R169="Ja"</formula>
    </cfRule>
  </conditionalFormatting>
  <conditionalFormatting sqref="E172">
    <cfRule type="expression" dxfId="172" priority="281">
      <formula>$R175="Ja"</formula>
    </cfRule>
  </conditionalFormatting>
  <conditionalFormatting sqref="E167:E168">
    <cfRule type="expression" dxfId="171" priority="279">
      <formula>$R166="Ja"</formula>
    </cfRule>
  </conditionalFormatting>
  <conditionalFormatting sqref="E166 E178">
    <cfRule type="expression" dxfId="170" priority="278">
      <formula>$R170="Ja"</formula>
    </cfRule>
  </conditionalFormatting>
  <conditionalFormatting sqref="E170">
    <cfRule type="expression" dxfId="169" priority="277">
      <formula>$R178="Ja"</formula>
    </cfRule>
  </conditionalFormatting>
  <conditionalFormatting sqref="E172">
    <cfRule type="expression" dxfId="168" priority="276">
      <formula>$R171="Ja"</formula>
    </cfRule>
  </conditionalFormatting>
  <conditionalFormatting sqref="E168">
    <cfRule type="expression" dxfId="167" priority="275">
      <formula>$R168="Ja"</formula>
    </cfRule>
  </conditionalFormatting>
  <conditionalFormatting sqref="E171">
    <cfRule type="expression" dxfId="166" priority="274">
      <formula>$R173="Ja"</formula>
    </cfRule>
  </conditionalFormatting>
  <conditionalFormatting sqref="G190:G192">
    <cfRule type="colorScale" priority="272">
      <colorScale>
        <cfvo type="min"/>
        <cfvo type="max"/>
        <color rgb="FFFF7128"/>
        <color rgb="FFFFEF9C"/>
      </colorScale>
    </cfRule>
  </conditionalFormatting>
  <conditionalFormatting sqref="E184 E194">
    <cfRule type="expression" dxfId="165" priority="269">
      <formula>$R184="Ja"</formula>
    </cfRule>
  </conditionalFormatting>
  <conditionalFormatting sqref="E186:E187">
    <cfRule type="expression" dxfId="164" priority="268">
      <formula>$R185="Ja"</formula>
    </cfRule>
  </conditionalFormatting>
  <conditionalFormatting sqref="E185">
    <cfRule type="expression" dxfId="163" priority="267">
      <formula>$R189="Ja"</formula>
    </cfRule>
  </conditionalFormatting>
  <conditionalFormatting sqref="E190">
    <cfRule type="expression" dxfId="162" priority="266">
      <formula>#REF!="Ja"</formula>
    </cfRule>
  </conditionalFormatting>
  <conditionalFormatting sqref="E187">
    <cfRule type="expression" dxfId="161" priority="265">
      <formula>$R187="Ja"</formula>
    </cfRule>
  </conditionalFormatting>
  <conditionalFormatting sqref="E186">
    <cfRule type="expression" dxfId="160" priority="258">
      <formula>$R186="Ja"</formula>
    </cfRule>
  </conditionalFormatting>
  <conditionalFormatting sqref="E189 E115">
    <cfRule type="expression" dxfId="159" priority="257">
      <formula>$R116="Ja"</formula>
    </cfRule>
  </conditionalFormatting>
  <conditionalFormatting sqref="E210:E212 E216 E204:G208 G214 G216">
    <cfRule type="colorScale" priority="254">
      <colorScale>
        <cfvo type="min"/>
        <cfvo type="max"/>
        <color rgb="FFFF7128"/>
        <color rgb="FFFFEF9C"/>
      </colorScale>
    </cfRule>
  </conditionalFormatting>
  <conditionalFormatting sqref="E200:E201">
    <cfRule type="expression" dxfId="158" priority="250">
      <formula>$R200="Ja"</formula>
    </cfRule>
  </conditionalFormatting>
  <conditionalFormatting sqref="E204">
    <cfRule type="expression" dxfId="157" priority="249">
      <formula>$R203="Ja"</formula>
    </cfRule>
  </conditionalFormatting>
  <conditionalFormatting sqref="E203">
    <cfRule type="expression" dxfId="156" priority="248">
      <formula>$R206="Ja"</formula>
    </cfRule>
  </conditionalFormatting>
  <conditionalFormatting sqref="E210 E118">
    <cfRule type="expression" dxfId="155" priority="247">
      <formula>$R115="Ja"</formula>
    </cfRule>
  </conditionalFormatting>
  <conditionalFormatting sqref="E207:E208">
    <cfRule type="expression" dxfId="154" priority="245">
      <formula>$R211="Ja"</formula>
    </cfRule>
  </conditionalFormatting>
  <conditionalFormatting sqref="E203:E204">
    <cfRule type="expression" dxfId="153" priority="243">
      <formula>$R202="Ja"</formula>
    </cfRule>
  </conditionalFormatting>
  <conditionalFormatting sqref="E214">
    <cfRule type="expression" dxfId="152" priority="242">
      <formula>$R219="Ja"</formula>
    </cfRule>
  </conditionalFormatting>
  <conditionalFormatting sqref="E205">
    <cfRule type="expression" dxfId="151" priority="241">
      <formula>$R214="Ja"</formula>
    </cfRule>
  </conditionalFormatting>
  <conditionalFormatting sqref="E207:E208">
    <cfRule type="expression" dxfId="150" priority="240">
      <formula>$R206="Ja"</formula>
    </cfRule>
  </conditionalFormatting>
  <conditionalFormatting sqref="E204">
    <cfRule type="expression" dxfId="149" priority="239">
      <formula>$R204="Ja"</formula>
    </cfRule>
  </conditionalFormatting>
  <conditionalFormatting sqref="E206">
    <cfRule type="expression" dxfId="148" priority="238">
      <formula>$R210="Ja"</formula>
    </cfRule>
  </conditionalFormatting>
  <conditionalFormatting sqref="E228">
    <cfRule type="colorScale" priority="236">
      <colorScale>
        <cfvo type="min"/>
        <cfvo type="max"/>
        <color rgb="FFFF7128"/>
        <color rgb="FFFFEF9C"/>
      </colorScale>
    </cfRule>
  </conditionalFormatting>
  <conditionalFormatting sqref="F232:F233 E225 F226 E232 G223:G231">
    <cfRule type="colorScale" priority="235">
      <colorScale>
        <cfvo type="min"/>
        <cfvo type="max"/>
        <color rgb="FFFF7128"/>
        <color rgb="FFFFEF9C"/>
      </colorScale>
    </cfRule>
  </conditionalFormatting>
  <conditionalFormatting sqref="G232:G233">
    <cfRule type="colorScale" priority="234">
      <colorScale>
        <cfvo type="min"/>
        <cfvo type="max"/>
        <color rgb="FFFF7128"/>
        <color rgb="FFFFEF9C"/>
      </colorScale>
    </cfRule>
  </conditionalFormatting>
  <conditionalFormatting sqref="G230:G233">
    <cfRule type="colorScale" priority="233">
      <colorScale>
        <cfvo type="min"/>
        <cfvo type="max"/>
        <color rgb="FFFF7128"/>
        <color rgb="FFFFEF9C"/>
      </colorScale>
    </cfRule>
  </conditionalFormatting>
  <conditionalFormatting sqref="E230:E233 E225:G229">
    <cfRule type="colorScale" priority="232">
      <colorScale>
        <cfvo type="min"/>
        <cfvo type="max"/>
        <color rgb="FFFF7128"/>
        <color rgb="FFFFEF9C"/>
      </colorScale>
    </cfRule>
  </conditionalFormatting>
  <conditionalFormatting sqref="G230:G232">
    <cfRule type="colorScale" priority="231">
      <colorScale>
        <cfvo type="min"/>
        <cfvo type="max"/>
        <color rgb="FFFF7128"/>
        <color rgb="FFFFEF9C"/>
      </colorScale>
    </cfRule>
  </conditionalFormatting>
  <conditionalFormatting sqref="F222:G229 G233 E227 E222:E225 E229 E232:E233">
    <cfRule type="colorScale" priority="230">
      <colorScale>
        <cfvo type="min"/>
        <cfvo type="max"/>
        <color rgb="FFFF7128"/>
        <color rgb="FFFFEF9C"/>
      </colorScale>
    </cfRule>
  </conditionalFormatting>
  <conditionalFormatting sqref="E231:E232">
    <cfRule type="expression" dxfId="147" priority="229">
      <formula>$R231="Ja"</formula>
    </cfRule>
  </conditionalFormatting>
  <conditionalFormatting sqref="E221">
    <cfRule type="expression" dxfId="146" priority="228">
      <formula>$R221="Ja"</formula>
    </cfRule>
  </conditionalFormatting>
  <conditionalFormatting sqref="E223:E224">
    <cfRule type="expression" dxfId="145" priority="226">
      <formula>$R228="Ja"</formula>
    </cfRule>
  </conditionalFormatting>
  <conditionalFormatting sqref="E230">
    <cfRule type="expression" dxfId="144" priority="225">
      <formula>$R229="Ja"</formula>
    </cfRule>
  </conditionalFormatting>
  <conditionalFormatting sqref="E226">
    <cfRule type="expression" dxfId="143" priority="224">
      <formula>$R226="Ja"</formula>
    </cfRule>
  </conditionalFormatting>
  <conditionalFormatting sqref="E229">
    <cfRule type="expression" dxfId="142" priority="223">
      <formula>$R232="Ja"</formula>
    </cfRule>
  </conditionalFormatting>
  <conditionalFormatting sqref="E222">
    <cfRule type="expression" dxfId="141" priority="220">
      <formula>$R227="Ja"</formula>
    </cfRule>
  </conditionalFormatting>
  <conditionalFormatting sqref="E227">
    <cfRule type="expression" dxfId="140" priority="219">
      <formula>$R235="Ja"</formula>
    </cfRule>
  </conditionalFormatting>
  <conditionalFormatting sqref="E229">
    <cfRule type="expression" dxfId="139" priority="218">
      <formula>$R228="Ja"</formula>
    </cfRule>
  </conditionalFormatting>
  <conditionalFormatting sqref="E225">
    <cfRule type="expression" dxfId="138" priority="217">
      <formula>$R225="Ja"</formula>
    </cfRule>
  </conditionalFormatting>
  <conditionalFormatting sqref="E228">
    <cfRule type="expression" dxfId="137" priority="216">
      <formula>$R230="Ja"</formula>
    </cfRule>
  </conditionalFormatting>
  <conditionalFormatting sqref="E231:K233">
    <cfRule type="expression" dxfId="136" priority="215">
      <formula>$M231="OK"</formula>
    </cfRule>
  </conditionalFormatting>
  <conditionalFormatting sqref="G246:G247">
    <cfRule type="colorScale" priority="213">
      <colorScale>
        <cfvo type="min"/>
        <cfvo type="max"/>
        <color rgb="FFFF7128"/>
        <color rgb="FFFFEF9C"/>
      </colorScale>
    </cfRule>
  </conditionalFormatting>
  <conditionalFormatting sqref="G248:G249">
    <cfRule type="colorScale" priority="210">
      <colorScale>
        <cfvo type="min"/>
        <cfvo type="max"/>
        <color rgb="FFFF7128"/>
        <color rgb="FFFFEF9C"/>
      </colorScale>
    </cfRule>
  </conditionalFormatting>
  <conditionalFormatting sqref="G246:G249">
    <cfRule type="colorScale" priority="209">
      <colorScale>
        <cfvo type="min"/>
        <cfvo type="max"/>
        <color rgb="FFFF7128"/>
        <color rgb="FFFFEF9C"/>
      </colorScale>
    </cfRule>
  </conditionalFormatting>
  <conditionalFormatting sqref="G246:G248">
    <cfRule type="colorScale" priority="207">
      <colorScale>
        <cfvo type="min"/>
        <cfvo type="max"/>
        <color rgb="FFFF7128"/>
        <color rgb="FFFFEF9C"/>
      </colorScale>
    </cfRule>
  </conditionalFormatting>
  <conditionalFormatting sqref="E245:E248">
    <cfRule type="expression" dxfId="135" priority="205">
      <formula>$R245="Ja"</formula>
    </cfRule>
  </conditionalFormatting>
  <conditionalFormatting sqref="E238 E251">
    <cfRule type="expression" dxfId="134" priority="204">
      <formula>$R238="Ja"</formula>
    </cfRule>
  </conditionalFormatting>
  <conditionalFormatting sqref="E241:E242 E254:E255">
    <cfRule type="expression" dxfId="133" priority="203">
      <formula>$R240="Ja"</formula>
    </cfRule>
  </conditionalFormatting>
  <conditionalFormatting sqref="E240">
    <cfRule type="expression" dxfId="132" priority="202">
      <formula>$R244="Ja"</formula>
    </cfRule>
  </conditionalFormatting>
  <conditionalFormatting sqref="E246">
    <cfRule type="expression" dxfId="131" priority="201">
      <formula>$R245="Ja"</formula>
    </cfRule>
  </conditionalFormatting>
  <conditionalFormatting sqref="E242 E255">
    <cfRule type="expression" dxfId="130" priority="200">
      <formula>$R242="Ja"</formula>
    </cfRule>
  </conditionalFormatting>
  <conditionalFormatting sqref="E245">
    <cfRule type="expression" dxfId="129" priority="199">
      <formula>$R248="Ja"</formula>
    </cfRule>
  </conditionalFormatting>
  <conditionalFormatting sqref="E240:E241 E253:E254">
    <cfRule type="expression" dxfId="128" priority="197">
      <formula>$R239="Ja"</formula>
    </cfRule>
  </conditionalFormatting>
  <conditionalFormatting sqref="E239 E252">
    <cfRule type="expression" dxfId="127" priority="196">
      <formula>$R243="Ja"</formula>
    </cfRule>
  </conditionalFormatting>
  <conditionalFormatting sqref="E243">
    <cfRule type="expression" dxfId="126" priority="195">
      <formula>$R251="Ja"</formula>
    </cfRule>
  </conditionalFormatting>
  <conditionalFormatting sqref="E245">
    <cfRule type="expression" dxfId="125" priority="194">
      <formula>$R244="Ja"</formula>
    </cfRule>
  </conditionalFormatting>
  <conditionalFormatting sqref="E241 E254">
    <cfRule type="expression" dxfId="124" priority="193">
      <formula>$R241="Ja"</formula>
    </cfRule>
  </conditionalFormatting>
  <conditionalFormatting sqref="E244">
    <cfRule type="expression" dxfId="123" priority="192">
      <formula>$R246="Ja"</formula>
    </cfRule>
  </conditionalFormatting>
  <conditionalFormatting sqref="E237:K256">
    <cfRule type="expression" dxfId="122" priority="191">
      <formula>$M237="OK"</formula>
    </cfRule>
  </conditionalFormatting>
  <conditionalFormatting sqref="E275:E276 F277 G274:G277">
    <cfRule type="colorScale" priority="190">
      <colorScale>
        <cfvo type="min"/>
        <cfvo type="max"/>
        <color rgb="FFFF7128"/>
        <color rgb="FFFFEF9C"/>
      </colorScale>
    </cfRule>
  </conditionalFormatting>
  <conditionalFormatting sqref="G272:G273 E266:E268 F270:F272 E273 G269 G264 G276 E270">
    <cfRule type="colorScale" priority="189">
      <colorScale>
        <cfvo type="min"/>
        <cfvo type="max"/>
        <color rgb="FFFF7128"/>
        <color rgb="FFFFEF9C"/>
      </colorScale>
    </cfRule>
  </conditionalFormatting>
  <conditionalFormatting sqref="G270:G271">
    <cfRule type="colorScale" priority="188">
      <colorScale>
        <cfvo type="min"/>
        <cfvo type="max"/>
        <color rgb="FFFF7128"/>
        <color rgb="FFFFEF9C"/>
      </colorScale>
    </cfRule>
  </conditionalFormatting>
  <conditionalFormatting sqref="E268">
    <cfRule type="colorScale" priority="187">
      <colorScale>
        <cfvo type="min"/>
        <cfvo type="max"/>
        <color rgb="FFFF7128"/>
        <color rgb="FFFFEF9C"/>
      </colorScale>
    </cfRule>
  </conditionalFormatting>
  <conditionalFormatting sqref="G277 E266 G265:G271 F272:F273 E272">
    <cfRule type="colorScale" priority="186">
      <colorScale>
        <cfvo type="min"/>
        <cfvo type="max"/>
        <color rgb="FFFF7128"/>
        <color rgb="FFFFEF9C"/>
      </colorScale>
    </cfRule>
  </conditionalFormatting>
  <conditionalFormatting sqref="G272:G273">
    <cfRule type="colorScale" priority="185">
      <colorScale>
        <cfvo type="min"/>
        <cfvo type="max"/>
        <color rgb="FFFF7128"/>
        <color rgb="FFFFEF9C"/>
      </colorScale>
    </cfRule>
  </conditionalFormatting>
  <conditionalFormatting sqref="G270:G273">
    <cfRule type="colorScale" priority="184">
      <colorScale>
        <cfvo type="min"/>
        <cfvo type="max"/>
        <color rgb="FFFF7128"/>
        <color rgb="FFFFEF9C"/>
      </colorScale>
    </cfRule>
  </conditionalFormatting>
  <conditionalFormatting sqref="E270:E273 E266:G269">
    <cfRule type="colorScale" priority="183">
      <colorScale>
        <cfvo type="min"/>
        <cfvo type="max"/>
        <color rgb="FFFF7128"/>
        <color rgb="FFFFEF9C"/>
      </colorScale>
    </cfRule>
  </conditionalFormatting>
  <conditionalFormatting sqref="G270:G272">
    <cfRule type="colorScale" priority="182">
      <colorScale>
        <cfvo type="min"/>
        <cfvo type="max"/>
        <color rgb="FFFF7128"/>
        <color rgb="FFFFEF9C"/>
      </colorScale>
    </cfRule>
  </conditionalFormatting>
  <conditionalFormatting sqref="F267:G269 E267 G273 E264:G266 E276:G277 E269 E272:E273">
    <cfRule type="colorScale" priority="181">
      <colorScale>
        <cfvo type="min"/>
        <cfvo type="max"/>
        <color rgb="FFFF7128"/>
        <color rgb="FFFFEF9C"/>
      </colorScale>
    </cfRule>
  </conditionalFormatting>
  <conditionalFormatting sqref="E269:E272">
    <cfRule type="expression" dxfId="121" priority="180">
      <formula>$R269="Ja"</formula>
    </cfRule>
  </conditionalFormatting>
  <conditionalFormatting sqref="E262:E263 E275">
    <cfRule type="expression" dxfId="120" priority="179">
      <formula>$R262="Ja"</formula>
    </cfRule>
  </conditionalFormatting>
  <conditionalFormatting sqref="E266">
    <cfRule type="expression" dxfId="119" priority="178">
      <formula>$R265="Ja"</formula>
    </cfRule>
  </conditionalFormatting>
  <conditionalFormatting sqref="E277">
    <cfRule type="expression" dxfId="118" priority="177">
      <formula>$R281="Ja"</formula>
    </cfRule>
  </conditionalFormatting>
  <conditionalFormatting sqref="E270">
    <cfRule type="expression" dxfId="117" priority="176">
      <formula>$R269="Ja"</formula>
    </cfRule>
  </conditionalFormatting>
  <conditionalFormatting sqref="E269">
    <cfRule type="expression" dxfId="116" priority="174">
      <formula>$R272="Ja"</formula>
    </cfRule>
  </conditionalFormatting>
  <conditionalFormatting sqref="E265:E266 E277">
    <cfRule type="expression" dxfId="115" priority="172">
      <formula>$R264="Ja"</formula>
    </cfRule>
  </conditionalFormatting>
  <conditionalFormatting sqref="E276">
    <cfRule type="expression" dxfId="114" priority="171">
      <formula>$R280="Ja"</formula>
    </cfRule>
  </conditionalFormatting>
  <conditionalFormatting sqref="E267">
    <cfRule type="expression" dxfId="113" priority="170">
      <formula>$R275="Ja"</formula>
    </cfRule>
  </conditionalFormatting>
  <conditionalFormatting sqref="E269">
    <cfRule type="expression" dxfId="112" priority="169">
      <formula>$R268="Ja"</formula>
    </cfRule>
  </conditionalFormatting>
  <conditionalFormatting sqref="E266">
    <cfRule type="expression" dxfId="111" priority="168">
      <formula>$R266="Ja"</formula>
    </cfRule>
  </conditionalFormatting>
  <conditionalFormatting sqref="E268">
    <cfRule type="expression" dxfId="110" priority="167">
      <formula>$R270="Ja"</formula>
    </cfRule>
  </conditionalFormatting>
  <conditionalFormatting sqref="F289:F291 G289:G294">
    <cfRule type="colorScale" priority="165">
      <colorScale>
        <cfvo type="min"/>
        <cfvo type="max"/>
        <color rgb="FFFF7128"/>
        <color rgb="FFFFEF9C"/>
      </colorScale>
    </cfRule>
  </conditionalFormatting>
  <conditionalFormatting sqref="G293:G294 E294">
    <cfRule type="colorScale" priority="164">
      <colorScale>
        <cfvo type="min"/>
        <cfvo type="max"/>
        <color rgb="FFFF7128"/>
        <color rgb="FFFFEF9C"/>
      </colorScale>
    </cfRule>
  </conditionalFormatting>
  <conditionalFormatting sqref="G291:G292 E285:E287 F289:F291 E292 G288 G283 E289">
    <cfRule type="colorScale" priority="163">
      <colorScale>
        <cfvo type="min"/>
        <cfvo type="max"/>
        <color rgb="FFFF7128"/>
        <color rgb="FFFFEF9C"/>
      </colorScale>
    </cfRule>
  </conditionalFormatting>
  <conditionalFormatting sqref="G289:G290">
    <cfRule type="colorScale" priority="162">
      <colorScale>
        <cfvo type="min"/>
        <cfvo type="max"/>
        <color rgb="FFFF7128"/>
        <color rgb="FFFFEF9C"/>
      </colorScale>
    </cfRule>
  </conditionalFormatting>
  <conditionalFormatting sqref="F291:F292 E285 G284:G290 E291">
    <cfRule type="colorScale" priority="160">
      <colorScale>
        <cfvo type="min"/>
        <cfvo type="max"/>
        <color rgb="FFFF7128"/>
        <color rgb="FFFFEF9C"/>
      </colorScale>
    </cfRule>
  </conditionalFormatting>
  <conditionalFormatting sqref="G291:G292">
    <cfRule type="colorScale" priority="159">
      <colorScale>
        <cfvo type="min"/>
        <cfvo type="max"/>
        <color rgb="FFFF7128"/>
        <color rgb="FFFFEF9C"/>
      </colorScale>
    </cfRule>
  </conditionalFormatting>
  <conditionalFormatting sqref="G289:G292">
    <cfRule type="colorScale" priority="158">
      <colorScale>
        <cfvo type="min"/>
        <cfvo type="max"/>
        <color rgb="FFFF7128"/>
        <color rgb="FFFFEF9C"/>
      </colorScale>
    </cfRule>
  </conditionalFormatting>
  <conditionalFormatting sqref="E289:E292 E285:G288">
    <cfRule type="colorScale" priority="157">
      <colorScale>
        <cfvo type="min"/>
        <cfvo type="max"/>
        <color rgb="FFFF7128"/>
        <color rgb="FFFFEF9C"/>
      </colorScale>
    </cfRule>
  </conditionalFormatting>
  <conditionalFormatting sqref="G289:G291">
    <cfRule type="colorScale" priority="156">
      <colorScale>
        <cfvo type="min"/>
        <cfvo type="max"/>
        <color rgb="FFFF7128"/>
        <color rgb="FFFFEF9C"/>
      </colorScale>
    </cfRule>
  </conditionalFormatting>
  <conditionalFormatting sqref="E283:G288 G292 E291:E292">
    <cfRule type="colorScale" priority="155">
      <colorScale>
        <cfvo type="min"/>
        <cfvo type="max"/>
        <color rgb="FFFF7128"/>
        <color rgb="FFFFEF9C"/>
      </colorScale>
    </cfRule>
  </conditionalFormatting>
  <conditionalFormatting sqref="E288:E291">
    <cfRule type="expression" dxfId="109" priority="154">
      <formula>$R288="Ja"</formula>
    </cfRule>
  </conditionalFormatting>
  <conditionalFormatting sqref="E282 E294">
    <cfRule type="expression" dxfId="108" priority="153">
      <formula>$R282="Ja"</formula>
    </cfRule>
  </conditionalFormatting>
  <conditionalFormatting sqref="E285">
    <cfRule type="expression" dxfId="107" priority="152">
      <formula>$R284="Ja"</formula>
    </cfRule>
  </conditionalFormatting>
  <conditionalFormatting sqref="E289">
    <cfRule type="expression" dxfId="106" priority="150">
      <formula>$R288="Ja"</formula>
    </cfRule>
  </conditionalFormatting>
  <conditionalFormatting sqref="E288">
    <cfRule type="expression" dxfId="105" priority="148">
      <formula>$R291="Ja"</formula>
    </cfRule>
  </conditionalFormatting>
  <conditionalFormatting sqref="E284:E285">
    <cfRule type="expression" dxfId="104" priority="146">
      <formula>$R283="Ja"</formula>
    </cfRule>
  </conditionalFormatting>
  <conditionalFormatting sqref="E283">
    <cfRule type="expression" dxfId="103" priority="145">
      <formula>$R286="Ja"</formula>
    </cfRule>
  </conditionalFormatting>
  <conditionalFormatting sqref="E286:E287">
    <cfRule type="expression" dxfId="102" priority="144">
      <formula>$R294="Ja"</formula>
    </cfRule>
  </conditionalFormatting>
  <conditionalFormatting sqref="E288">
    <cfRule type="expression" dxfId="101" priority="143">
      <formula>#REF!="Ja"</formula>
    </cfRule>
  </conditionalFormatting>
  <conditionalFormatting sqref="E285">
    <cfRule type="expression" dxfId="100" priority="142">
      <formula>$R285="Ja"</formula>
    </cfRule>
  </conditionalFormatting>
  <conditionalFormatting sqref="E302:E305 F309:G309 G306 G300 E308:F308">
    <cfRule type="colorScale" priority="138">
      <colorScale>
        <cfvo type="min"/>
        <cfvo type="max"/>
        <color rgb="FFFF7128"/>
        <color rgb="FFFFEF9C"/>
      </colorScale>
    </cfRule>
  </conditionalFormatting>
  <conditionalFormatting sqref="G308:G309">
    <cfRule type="colorScale" priority="137">
      <colorScale>
        <cfvo type="min"/>
        <cfvo type="max"/>
        <color rgb="FFFF7128"/>
        <color rgb="FFFFEF9C"/>
      </colorScale>
    </cfRule>
  </conditionalFormatting>
  <conditionalFormatting sqref="E305">
    <cfRule type="colorScale" priority="136">
      <colorScale>
        <cfvo type="min"/>
        <cfvo type="max"/>
        <color rgb="FFFF7128"/>
        <color rgb="FFFFEF9C"/>
      </colorScale>
    </cfRule>
  </conditionalFormatting>
  <conditionalFormatting sqref="E309:F309 E302 F303 G301:G306 G308">
    <cfRule type="colorScale" priority="135">
      <colorScale>
        <cfvo type="min"/>
        <cfvo type="max"/>
        <color rgb="FFFF7128"/>
        <color rgb="FFFFEF9C"/>
      </colorScale>
    </cfRule>
  </conditionalFormatting>
  <conditionalFormatting sqref="G309">
    <cfRule type="colorScale" priority="134">
      <colorScale>
        <cfvo type="min"/>
        <cfvo type="max"/>
        <color rgb="FFFF7128"/>
        <color rgb="FFFFEF9C"/>
      </colorScale>
    </cfRule>
  </conditionalFormatting>
  <conditionalFormatting sqref="F300:G306 E309 E304 E300:E302 E306">
    <cfRule type="colorScale" priority="130">
      <colorScale>
        <cfvo type="min"/>
        <cfvo type="max"/>
        <color rgb="FFFF7128"/>
        <color rgb="FFFFEF9C"/>
      </colorScale>
    </cfRule>
  </conditionalFormatting>
  <conditionalFormatting sqref="E299">
    <cfRule type="expression" dxfId="99" priority="128">
      <formula>$R299="Ja"</formula>
    </cfRule>
  </conditionalFormatting>
  <conditionalFormatting sqref="E302:E303">
    <cfRule type="expression" dxfId="98" priority="127">
      <formula>$R301="Ja"</formula>
    </cfRule>
  </conditionalFormatting>
  <conditionalFormatting sqref="E301">
    <cfRule type="expression" dxfId="97" priority="126">
      <formula>$R305="Ja"</formula>
    </cfRule>
  </conditionalFormatting>
  <conditionalFormatting sqref="E308">
    <cfRule type="expression" dxfId="96" priority="125">
      <formula>$R306="Ja"</formula>
    </cfRule>
  </conditionalFormatting>
  <conditionalFormatting sqref="E303">
    <cfRule type="expression" dxfId="95" priority="124">
      <formula>$R303="Ja"</formula>
    </cfRule>
  </conditionalFormatting>
  <conditionalFormatting sqref="E301:E302">
    <cfRule type="expression" dxfId="94" priority="121">
      <formula>$R300="Ja"</formula>
    </cfRule>
  </conditionalFormatting>
  <conditionalFormatting sqref="E300">
    <cfRule type="expression" dxfId="93" priority="120">
      <formula>$R304="Ja"</formula>
    </cfRule>
  </conditionalFormatting>
  <conditionalFormatting sqref="E304">
    <cfRule type="expression" dxfId="92" priority="119">
      <formula>$R313="Ja"</formula>
    </cfRule>
  </conditionalFormatting>
  <conditionalFormatting sqref="E306">
    <cfRule type="expression" dxfId="91" priority="118">
      <formula>$R305="Ja"</formula>
    </cfRule>
  </conditionalFormatting>
  <conditionalFormatting sqref="E302">
    <cfRule type="expression" dxfId="90" priority="117">
      <formula>$R302="Ja"</formula>
    </cfRule>
  </conditionalFormatting>
  <conditionalFormatting sqref="E305">
    <cfRule type="expression" dxfId="89" priority="116">
      <formula>$R308="Ja"</formula>
    </cfRule>
  </conditionalFormatting>
  <conditionalFormatting sqref="F322:G324">
    <cfRule type="colorScale" priority="114">
      <colorScale>
        <cfvo type="min"/>
        <cfvo type="max"/>
        <color rgb="FFFF7128"/>
        <color rgb="FFFFEF9C"/>
      </colorScale>
    </cfRule>
  </conditionalFormatting>
  <conditionalFormatting sqref="F323:G324">
    <cfRule type="colorScale" priority="113">
      <colorScale>
        <cfvo type="min"/>
        <cfvo type="max"/>
        <color rgb="FFFF7128"/>
        <color rgb="FFFFEF9C"/>
      </colorScale>
    </cfRule>
  </conditionalFormatting>
  <conditionalFormatting sqref="E318:E321 F323:F324 G322 G316 E323">
    <cfRule type="colorScale" priority="112">
      <colorScale>
        <cfvo type="min"/>
        <cfvo type="max"/>
        <color rgb="FFFF7128"/>
        <color rgb="FFFFEF9C"/>
      </colorScale>
    </cfRule>
  </conditionalFormatting>
  <conditionalFormatting sqref="G323:G324">
    <cfRule type="colorScale" priority="111">
      <colorScale>
        <cfvo type="min"/>
        <cfvo type="max"/>
        <color rgb="FFFF7128"/>
        <color rgb="FFFFEF9C"/>
      </colorScale>
    </cfRule>
  </conditionalFormatting>
  <conditionalFormatting sqref="E321">
    <cfRule type="colorScale" priority="110">
      <colorScale>
        <cfvo type="min"/>
        <cfvo type="max"/>
        <color rgb="FFFF7128"/>
        <color rgb="FFFFEF9C"/>
      </colorScale>
    </cfRule>
  </conditionalFormatting>
  <conditionalFormatting sqref="E318 F319 G317:G324">
    <cfRule type="colorScale" priority="109">
      <colorScale>
        <cfvo type="min"/>
        <cfvo type="max"/>
        <color rgb="FFFF7128"/>
        <color rgb="FFFFEF9C"/>
      </colorScale>
    </cfRule>
  </conditionalFormatting>
  <conditionalFormatting sqref="E323:E324 E318:G322">
    <cfRule type="colorScale" priority="107">
      <colorScale>
        <cfvo type="min"/>
        <cfvo type="max"/>
        <color rgb="FFFF7128"/>
        <color rgb="FFFFEF9C"/>
      </colorScale>
    </cfRule>
  </conditionalFormatting>
  <conditionalFormatting sqref="F316:G322 E320 E316:E318 E322">
    <cfRule type="colorScale" priority="105">
      <colorScale>
        <cfvo type="min"/>
        <cfvo type="max"/>
        <color rgb="FFFF7128"/>
        <color rgb="FFFFEF9C"/>
      </colorScale>
    </cfRule>
  </conditionalFormatting>
  <conditionalFormatting sqref="E322:E324">
    <cfRule type="expression" dxfId="88" priority="104">
      <formula>$R322="Ja"</formula>
    </cfRule>
  </conditionalFormatting>
  <conditionalFormatting sqref="E315">
    <cfRule type="expression" dxfId="87" priority="103">
      <formula>$R315="Ja"</formula>
    </cfRule>
  </conditionalFormatting>
  <conditionalFormatting sqref="E318:E319">
    <cfRule type="expression" dxfId="86" priority="102">
      <formula>$R317="Ja"</formula>
    </cfRule>
  </conditionalFormatting>
  <conditionalFormatting sqref="E317">
    <cfRule type="expression" dxfId="85" priority="101">
      <formula>$R321="Ja"</formula>
    </cfRule>
  </conditionalFormatting>
  <conditionalFormatting sqref="E323">
    <cfRule type="expression" dxfId="84" priority="100">
      <formula>$R322="Ja"</formula>
    </cfRule>
  </conditionalFormatting>
  <conditionalFormatting sqref="E319">
    <cfRule type="expression" dxfId="83" priority="99">
      <formula>$R319="Ja"</formula>
    </cfRule>
  </conditionalFormatting>
  <conditionalFormatting sqref="E322">
    <cfRule type="expression" dxfId="82" priority="98">
      <formula>$R325="Ja"</formula>
    </cfRule>
  </conditionalFormatting>
  <conditionalFormatting sqref="E317:E318">
    <cfRule type="expression" dxfId="81" priority="96">
      <formula>$R316="Ja"</formula>
    </cfRule>
  </conditionalFormatting>
  <conditionalFormatting sqref="E316">
    <cfRule type="expression" dxfId="80" priority="95">
      <formula>$R320="Ja"</formula>
    </cfRule>
  </conditionalFormatting>
  <conditionalFormatting sqref="E320">
    <cfRule type="expression" dxfId="79" priority="94">
      <formula>$R328="Ja"</formula>
    </cfRule>
  </conditionalFormatting>
  <conditionalFormatting sqref="E322">
    <cfRule type="expression" dxfId="78" priority="93">
      <formula>$R321="Ja"</formula>
    </cfRule>
  </conditionalFormatting>
  <conditionalFormatting sqref="E318">
    <cfRule type="expression" dxfId="77" priority="92">
      <formula>$R318="Ja"</formula>
    </cfRule>
  </conditionalFormatting>
  <conditionalFormatting sqref="E321">
    <cfRule type="expression" dxfId="76" priority="91">
      <formula>$R323="Ja"</formula>
    </cfRule>
  </conditionalFormatting>
  <conditionalFormatting sqref="E314:K324">
    <cfRule type="expression" dxfId="75" priority="90">
      <formula>$M314="OK"</formula>
    </cfRule>
  </conditionalFormatting>
  <conditionalFormatting sqref="E185 E159 E121 E87 E116:E117 E83">
    <cfRule type="expression" dxfId="74" priority="1288">
      <formula>#REF!="Ja"</formula>
    </cfRule>
  </conditionalFormatting>
  <conditionalFormatting sqref="G210:G211">
    <cfRule type="colorScale" priority="1506">
      <colorScale>
        <cfvo type="min"/>
        <cfvo type="max"/>
        <color rgb="FFFF7128"/>
        <color rgb="FFFFEF9C"/>
      </colorScale>
    </cfRule>
  </conditionalFormatting>
  <conditionalFormatting sqref="F306:G306 D301:D306 D308:D309 G308:G309 F308">
    <cfRule type="colorScale" priority="1556">
      <colorScale>
        <cfvo type="min"/>
        <cfvo type="max"/>
        <color rgb="FFFF7128"/>
        <color rgb="FFFFEF9C"/>
      </colorScale>
    </cfRule>
  </conditionalFormatting>
  <conditionalFormatting sqref="F308:G309">
    <cfRule type="colorScale" priority="1709">
      <colorScale>
        <cfvo type="min"/>
        <cfvo type="max"/>
        <color rgb="FFFF7128"/>
        <color rgb="FFFFEF9C"/>
      </colorScale>
    </cfRule>
  </conditionalFormatting>
  <conditionalFormatting sqref="G308">
    <cfRule type="colorScale" priority="1717">
      <colorScale>
        <cfvo type="min"/>
        <cfvo type="max"/>
        <color rgb="FFFF7128"/>
        <color rgb="FFFFEF9C"/>
      </colorScale>
    </cfRule>
  </conditionalFormatting>
  <conditionalFormatting sqref="E308:E309 E302:G306">
    <cfRule type="colorScale" priority="1724">
      <colorScale>
        <cfvo type="min"/>
        <cfvo type="max"/>
        <color rgb="FFFF7128"/>
        <color rgb="FFFFEF9C"/>
      </colorScale>
    </cfRule>
  </conditionalFormatting>
  <conditionalFormatting sqref="E105">
    <cfRule type="expression" dxfId="73" priority="89">
      <formula>$R104="Ja"</formula>
    </cfRule>
  </conditionalFormatting>
  <conditionalFormatting sqref="E208">
    <cfRule type="expression" dxfId="72" priority="87">
      <formula>$R206="Ja"</formula>
    </cfRule>
  </conditionalFormatting>
  <conditionalFormatting sqref="G208">
    <cfRule type="colorScale" priority="86">
      <colorScale>
        <cfvo type="min"/>
        <cfvo type="max"/>
        <color rgb="FFFF7128"/>
        <color rgb="FFFFEF9C"/>
      </colorScale>
    </cfRule>
  </conditionalFormatting>
  <conditionalFormatting sqref="E201">
    <cfRule type="expression" dxfId="71" priority="84">
      <formula>$R204="Ja"</formula>
    </cfRule>
  </conditionalFormatting>
  <conditionalFormatting sqref="E201:G201">
    <cfRule type="colorScale" priority="83">
      <colorScale>
        <cfvo type="min"/>
        <cfvo type="max"/>
        <color rgb="FFFF7128"/>
        <color rgb="FFFFEF9C"/>
      </colorScale>
    </cfRule>
  </conditionalFormatting>
  <conditionalFormatting sqref="H124:K124 E125:K127 E124:F124 E113:K113">
    <cfRule type="expression" dxfId="70" priority="82">
      <formula>$M113="OK"</formula>
    </cfRule>
  </conditionalFormatting>
  <conditionalFormatting sqref="G231">
    <cfRule type="colorScale" priority="81">
      <colorScale>
        <cfvo type="min"/>
        <cfvo type="max"/>
        <color rgb="FFFF7128"/>
        <color rgb="FFFFEF9C"/>
      </colorScale>
    </cfRule>
  </conditionalFormatting>
  <conditionalFormatting sqref="E284">
    <cfRule type="expression" dxfId="69" priority="1914">
      <formula>#REF!="Ja"</formula>
    </cfRule>
  </conditionalFormatting>
  <conditionalFormatting sqref="E109">
    <cfRule type="expression" dxfId="68" priority="79">
      <formula>$R112="Ja"</formula>
    </cfRule>
  </conditionalFormatting>
  <conditionalFormatting sqref="G257 D257">
    <cfRule type="colorScale" priority="77">
      <colorScale>
        <cfvo type="min"/>
        <cfvo type="max"/>
        <color rgb="FFFF7128"/>
        <color rgb="FFFFEF9C"/>
      </colorScale>
    </cfRule>
  </conditionalFormatting>
  <conditionalFormatting sqref="E257">
    <cfRule type="expression" dxfId="67" priority="78">
      <formula>#REF!="Ja"</formula>
    </cfRule>
  </conditionalFormatting>
  <conditionalFormatting sqref="E257">
    <cfRule type="colorScale" priority="76">
      <colorScale>
        <cfvo type="min"/>
        <cfvo type="max"/>
        <color rgb="FFFF7128"/>
        <color rgb="FFFFEF9C"/>
      </colorScale>
    </cfRule>
  </conditionalFormatting>
  <conditionalFormatting sqref="G257">
    <cfRule type="colorScale" priority="74">
      <colorScale>
        <cfvo type="min"/>
        <cfvo type="max"/>
        <color rgb="FFFF7128"/>
        <color rgb="FFFFEF9C"/>
      </colorScale>
    </cfRule>
  </conditionalFormatting>
  <conditionalFormatting sqref="E257:G257">
    <cfRule type="colorScale" priority="73">
      <colorScale>
        <cfvo type="min"/>
        <cfvo type="max"/>
        <color rgb="FFFF7128"/>
        <color rgb="FFFFEF9C"/>
      </colorScale>
    </cfRule>
  </conditionalFormatting>
  <conditionalFormatting sqref="F257:G257">
    <cfRule type="colorScale" priority="72">
      <colorScale>
        <cfvo type="min"/>
        <cfvo type="max"/>
        <color rgb="FFFF7128"/>
        <color rgb="FFFFEF9C"/>
      </colorScale>
    </cfRule>
  </conditionalFormatting>
  <conditionalFormatting sqref="E257">
    <cfRule type="expression" dxfId="66" priority="71">
      <formula>$R258="Ja"</formula>
    </cfRule>
  </conditionalFormatting>
  <conditionalFormatting sqref="E257:K257">
    <cfRule type="expression" dxfId="65" priority="70">
      <formula>$M257="OK"</formula>
    </cfRule>
  </conditionalFormatting>
  <conditionalFormatting sqref="E32:K32">
    <cfRule type="expression" dxfId="64" priority="69">
      <formula>$M32="OK"</formula>
    </cfRule>
  </conditionalFormatting>
  <conditionalFormatting sqref="N74 L74">
    <cfRule type="expression" dxfId="63" priority="68">
      <formula>$R74="Ja"</formula>
    </cfRule>
  </conditionalFormatting>
  <conditionalFormatting sqref="G124">
    <cfRule type="expression" dxfId="62" priority="61">
      <formula>$M124="OK"</formula>
    </cfRule>
  </conditionalFormatting>
  <conditionalFormatting sqref="G124">
    <cfRule type="expression" dxfId="61" priority="60">
      <formula>$M124="OK"</formula>
    </cfRule>
  </conditionalFormatting>
  <conditionalFormatting sqref="E159:K159">
    <cfRule type="expression" dxfId="60" priority="54">
      <formula>$M159="OK"</formula>
    </cfRule>
  </conditionalFormatting>
  <conditionalFormatting sqref="E159:K159">
    <cfRule type="expression" dxfId="59" priority="56">
      <formula>$M159="OK"</formula>
    </cfRule>
  </conditionalFormatting>
  <conditionalFormatting sqref="E158:G158">
    <cfRule type="expression" dxfId="58" priority="51">
      <formula>$M158="OK"</formula>
    </cfRule>
  </conditionalFormatting>
  <conditionalFormatting sqref="E158:G158">
    <cfRule type="expression" dxfId="57" priority="53">
      <formula>$M158="OK"</formula>
    </cfRule>
  </conditionalFormatting>
  <conditionalFormatting sqref="E158">
    <cfRule type="expression" dxfId="56" priority="52">
      <formula>$R157="Ja"</formula>
    </cfRule>
  </conditionalFormatting>
  <conditionalFormatting sqref="D209:F209">
    <cfRule type="colorScale" priority="48">
      <colorScale>
        <cfvo type="min"/>
        <cfvo type="max"/>
        <color rgb="FFFF7128"/>
        <color rgb="FFFFEF9C"/>
      </colorScale>
    </cfRule>
  </conditionalFormatting>
  <conditionalFormatting sqref="G209">
    <cfRule type="colorScale" priority="49">
      <colorScale>
        <cfvo type="min"/>
        <cfvo type="max"/>
        <color rgb="FFFF7128"/>
        <color rgb="FFFFEF9C"/>
      </colorScale>
    </cfRule>
  </conditionalFormatting>
  <conditionalFormatting sqref="E209:K209">
    <cfRule type="expression" dxfId="55" priority="47">
      <formula>$M209="OK"</formula>
    </cfRule>
  </conditionalFormatting>
  <conditionalFormatting sqref="E209">
    <cfRule type="colorScale" priority="46">
      <colorScale>
        <cfvo type="min"/>
        <cfvo type="max"/>
        <color rgb="FFFF7128"/>
        <color rgb="FFFFEF9C"/>
      </colorScale>
    </cfRule>
  </conditionalFormatting>
  <conditionalFormatting sqref="G209 E209">
    <cfRule type="colorScale" priority="45">
      <colorScale>
        <cfvo type="min"/>
        <cfvo type="max"/>
        <color rgb="FFFF7128"/>
        <color rgb="FFFFEF9C"/>
      </colorScale>
    </cfRule>
  </conditionalFormatting>
  <conditionalFormatting sqref="E209">
    <cfRule type="expression" dxfId="54" priority="44">
      <formula>$R209="Ja"</formula>
    </cfRule>
  </conditionalFormatting>
  <conditionalFormatting sqref="F205:G208 E205 E202:G204 E207:E208 E214:E215 E211:E212 G212 G214:G215">
    <cfRule type="colorScale" priority="1994">
      <colorScale>
        <cfvo type="min"/>
        <cfvo type="max"/>
        <color rgb="FFFF7128"/>
        <color rgb="FFFFEF9C"/>
      </colorScale>
    </cfRule>
  </conditionalFormatting>
  <conditionalFormatting sqref="E106:K106">
    <cfRule type="expression" dxfId="53" priority="34">
      <formula>$M106="OK"</formula>
    </cfRule>
  </conditionalFormatting>
  <conditionalFormatting sqref="E307">
    <cfRule type="expression" dxfId="52" priority="29">
      <formula>$R307="Ja"</formula>
    </cfRule>
  </conditionalFormatting>
  <conditionalFormatting sqref="E307:K307">
    <cfRule type="expression" dxfId="51" priority="28">
      <formula>$M307="OK"</formula>
    </cfRule>
  </conditionalFormatting>
  <conditionalFormatting sqref="E307:F307">
    <cfRule type="colorScale" priority="27">
      <colorScale>
        <cfvo type="min"/>
        <cfvo type="max"/>
        <color rgb="FFFF7128"/>
        <color rgb="FFFFEF9C"/>
      </colorScale>
    </cfRule>
  </conditionalFormatting>
  <conditionalFormatting sqref="G307">
    <cfRule type="colorScale" priority="26">
      <colorScale>
        <cfvo type="min"/>
        <cfvo type="max"/>
        <color rgb="FFFF7128"/>
        <color rgb="FFFFEF9C"/>
      </colorScale>
    </cfRule>
  </conditionalFormatting>
  <conditionalFormatting sqref="E307">
    <cfRule type="expression" dxfId="50" priority="24">
      <formula>$R305="Ja"</formula>
    </cfRule>
  </conditionalFormatting>
  <conditionalFormatting sqref="F307:G307 D307">
    <cfRule type="colorScale" priority="30">
      <colorScale>
        <cfvo type="min"/>
        <cfvo type="max"/>
        <color rgb="FFFF7128"/>
        <color rgb="FFFFEF9C"/>
      </colorScale>
    </cfRule>
  </conditionalFormatting>
  <conditionalFormatting sqref="F307:G307">
    <cfRule type="colorScale" priority="31">
      <colorScale>
        <cfvo type="min"/>
        <cfvo type="max"/>
        <color rgb="FFFF7128"/>
        <color rgb="FFFFEF9C"/>
      </colorScale>
    </cfRule>
  </conditionalFormatting>
  <conditionalFormatting sqref="E307">
    <cfRule type="colorScale" priority="33">
      <colorScale>
        <cfvo type="min"/>
        <cfvo type="max"/>
        <color rgb="FFFF7128"/>
        <color rgb="FFFFEF9C"/>
      </colorScale>
    </cfRule>
  </conditionalFormatting>
  <conditionalFormatting sqref="E310">
    <cfRule type="expression" dxfId="49" priority="20">
      <formula>$R310="Ja"</formula>
    </cfRule>
  </conditionalFormatting>
  <conditionalFormatting sqref="E310:F310 H310:K310">
    <cfRule type="expression" dxfId="48" priority="19">
      <formula>$M310="OK"</formula>
    </cfRule>
  </conditionalFormatting>
  <conditionalFormatting sqref="F310">
    <cfRule type="colorScale" priority="18">
      <colorScale>
        <cfvo type="min"/>
        <cfvo type="max"/>
        <color rgb="FFFF7128"/>
        <color rgb="FFFFEF9C"/>
      </colorScale>
    </cfRule>
  </conditionalFormatting>
  <conditionalFormatting sqref="E310:F310">
    <cfRule type="colorScale" priority="16">
      <colorScale>
        <cfvo type="min"/>
        <cfvo type="max"/>
        <color rgb="FFFF7128"/>
        <color rgb="FFFFEF9C"/>
      </colorScale>
    </cfRule>
  </conditionalFormatting>
  <conditionalFormatting sqref="E310">
    <cfRule type="colorScale" priority="14">
      <colorScale>
        <cfvo type="min"/>
        <cfvo type="max"/>
        <color rgb="FFFF7128"/>
        <color rgb="FFFFEF9C"/>
      </colorScale>
    </cfRule>
  </conditionalFormatting>
  <conditionalFormatting sqref="D310">
    <cfRule type="colorScale" priority="21">
      <colorScale>
        <cfvo type="min"/>
        <cfvo type="max"/>
        <color rgb="FFFF7128"/>
        <color rgb="FFFFEF9C"/>
      </colorScale>
    </cfRule>
  </conditionalFormatting>
  <conditionalFormatting sqref="G310">
    <cfRule type="expression" dxfId="47" priority="10">
      <formula>$M310="OK"</formula>
    </cfRule>
  </conditionalFormatting>
  <conditionalFormatting sqref="G310">
    <cfRule type="colorScale" priority="9">
      <colorScale>
        <cfvo type="min"/>
        <cfvo type="max"/>
        <color rgb="FFFF7128"/>
        <color rgb="FFFFEF9C"/>
      </colorScale>
    </cfRule>
  </conditionalFormatting>
  <conditionalFormatting sqref="F166:G172 E170 G176:G178 D166:E168 E172 E175:E178 D172:D178">
    <cfRule type="colorScale" priority="2104">
      <colorScale>
        <cfvo type="min"/>
        <cfvo type="max"/>
        <color rgb="FFFF7128"/>
        <color rgb="FFFFEF9C"/>
      </colorScale>
    </cfRule>
  </conditionalFormatting>
  <conditionalFormatting sqref="G193:G194 F185:G189 E188 E185:E186 E192:E194">
    <cfRule type="colorScale" priority="2156">
      <colorScale>
        <cfvo type="min"/>
        <cfvo type="max"/>
        <color rgb="FFFF7128"/>
        <color rgb="FFFFEF9C"/>
      </colorScale>
    </cfRule>
  </conditionalFormatting>
  <conditionalFormatting sqref="E188">
    <cfRule type="expression" dxfId="46" priority="2162">
      <formula>#REF!="Ja"</formula>
    </cfRule>
  </conditionalFormatting>
  <conditionalFormatting sqref="E215 G215">
    <cfRule type="expression" dxfId="45" priority="2229">
      <formula>$M213="OK"</formula>
    </cfRule>
  </conditionalFormatting>
  <conditionalFormatting sqref="G211:G212 G215">
    <cfRule type="colorScale" priority="2487">
      <colorScale>
        <cfvo type="min"/>
        <cfvo type="max"/>
        <color rgb="FFFF7128"/>
        <color rgb="FFFFEF9C"/>
      </colorScale>
    </cfRule>
  </conditionalFormatting>
  <conditionalFormatting sqref="G210:G212 G215">
    <cfRule type="colorScale" priority="2497">
      <colorScale>
        <cfvo type="min"/>
        <cfvo type="max"/>
        <color rgb="FFFF7128"/>
        <color rgb="FFFFEF9C"/>
      </colorScale>
    </cfRule>
  </conditionalFormatting>
  <conditionalFormatting sqref="E224:F224">
    <cfRule type="colorScale" priority="7">
      <colorScale>
        <cfvo type="min"/>
        <cfvo type="max"/>
        <color rgb="FFFF7128"/>
        <color rgb="FFFFEF9C"/>
      </colorScale>
    </cfRule>
  </conditionalFormatting>
  <conditionalFormatting sqref="G224">
    <cfRule type="colorScale" priority="6">
      <colorScale>
        <cfvo type="min"/>
        <cfvo type="max"/>
        <color rgb="FFFF7128"/>
        <color rgb="FFFFEF9C"/>
      </colorScale>
    </cfRule>
  </conditionalFormatting>
  <conditionalFormatting sqref="E224">
    <cfRule type="colorScale" priority="4">
      <colorScale>
        <cfvo type="min"/>
        <cfvo type="max"/>
        <color rgb="FFFF7128"/>
        <color rgb="FFFFEF9C"/>
      </colorScale>
    </cfRule>
  </conditionalFormatting>
  <conditionalFormatting sqref="E224">
    <cfRule type="expression" dxfId="44" priority="2">
      <formula>$R224="Ja"</formula>
    </cfRule>
  </conditionalFormatting>
  <conditionalFormatting sqref="E224">
    <cfRule type="expression" dxfId="43" priority="1">
      <formula>$R223="Ja"</formula>
    </cfRule>
  </conditionalFormatting>
  <conditionalFormatting sqref="E251:E252 F253 D253:D256 G250:G256 D242:D250">
    <cfRule type="colorScale" priority="2527">
      <colorScale>
        <cfvo type="min"/>
        <cfvo type="max"/>
        <color rgb="FFFF7128"/>
        <color rgb="FFFFEF9C"/>
      </colorScale>
    </cfRule>
  </conditionalFormatting>
  <conditionalFormatting sqref="G248:G249 E241:E244 E254:E256 F246:F248 E249 G245 G239 G252 E246">
    <cfRule type="colorScale" priority="2575">
      <colorScale>
        <cfvo type="min"/>
        <cfvo type="max"/>
        <color rgb="FFFF7128"/>
        <color rgb="FFFFEF9C"/>
      </colorScale>
    </cfRule>
  </conditionalFormatting>
  <conditionalFormatting sqref="E244">
    <cfRule type="colorScale" priority="2585">
      <colorScale>
        <cfvo type="min"/>
        <cfvo type="max"/>
        <color rgb="FFFF7128"/>
        <color rgb="FFFFEF9C"/>
      </colorScale>
    </cfRule>
  </conditionalFormatting>
  <conditionalFormatting sqref="E241 E254 F242 F255 G240:G247 G253:G256 F248:F249 E248">
    <cfRule type="colorScale" priority="2586">
      <colorScale>
        <cfvo type="min"/>
        <cfvo type="max"/>
        <color rgb="FFFF7128"/>
        <color rgb="FFFFEF9C"/>
      </colorScale>
    </cfRule>
  </conditionalFormatting>
  <conditionalFormatting sqref="E246:E249 E241:G245 E254:G256">
    <cfRule type="colorScale" priority="2596">
      <colorScale>
        <cfvo type="min"/>
        <cfvo type="max"/>
        <color rgb="FFFF7128"/>
        <color rgb="FFFFEF9C"/>
      </colorScale>
    </cfRule>
  </conditionalFormatting>
  <conditionalFormatting sqref="F239:G245 F252:G256 E243 E256 G249 E239:E241 E252:E254 E245 E248:E249">
    <cfRule type="colorScale" priority="2600">
      <colorScale>
        <cfvo type="min"/>
        <cfvo type="max"/>
        <color rgb="FFFF7128"/>
        <color rgb="FFFFEF9C"/>
      </colorScale>
    </cfRule>
  </conditionalFormatting>
  <conditionalFormatting sqref="E253">
    <cfRule type="expression" dxfId="42" priority="2680">
      <formula>#REF!="Ja"</formula>
    </cfRule>
  </conditionalFormatting>
  <conditionalFormatting sqref="E122:E123">
    <cfRule type="expression" dxfId="41" priority="2713">
      <formula>$R128="Ja"</formula>
    </cfRule>
  </conditionalFormatting>
  <dataValidations count="1">
    <dataValidation type="list" allowBlank="1" showInputMessage="1" showErrorMessage="1" sqref="H314:J324 H237:J257 H199:J216 H220:J233 H182:J195 H131:J144 H148:J160 H164:J178 H298:J310 H261:J277 H281:J294 H24:J33 H37:J47 H51:J62 H95:J109 H66:J77 H81:J91 H113:J127">
      <formula1>$H$3:$H$4</formula1>
    </dataValidation>
  </dataValidations>
  <pageMargins left="0.70866141732283472" right="0.70866141732283472" top="0.74803149606299213" bottom="0.74803149606299213" header="0.31496062992125984" footer="0.31496062992125984"/>
  <pageSetup paperSize="9" scale="76" fitToHeight="16" orientation="landscape" horizontalDpi="1200" verticalDpi="1200" r:id="rId1"/>
  <headerFooter>
    <oddHeader>&amp;C&amp;"Arial,Vet"&amp;8Self Assessment Questionnaire&amp;"Arial,Standaard"
Opgesteld door Veiligheid Voorop is samenwerking met Royal HaskoningDHV</oddHeader>
    <oddFooter>&amp;CVersie juni 2015</oddFooter>
  </headerFooter>
  <rowBreaks count="18" manualBreakCount="18">
    <brk id="21" max="16383" man="1"/>
    <brk id="34" max="16383" man="1"/>
    <brk id="48" max="16383" man="1"/>
    <brk id="63" max="16383" man="1"/>
    <brk id="77" max="16383" man="1"/>
    <brk id="91" max="16383" man="1"/>
    <brk id="109" max="16383" man="1"/>
    <brk id="127" max="16383" man="1"/>
    <brk id="144" max="16383" man="1"/>
    <brk id="160" max="16383" man="1"/>
    <brk id="178" max="10" man="1"/>
    <brk id="195" max="16383" man="1"/>
    <brk id="216" max="16383" man="1"/>
    <brk id="233" max="16383" man="1"/>
    <brk id="258" max="16383" man="1"/>
    <brk id="277" max="16383" man="1"/>
    <brk id="294" max="16383" man="1"/>
    <brk id="31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9"/>
  <sheetViews>
    <sheetView view="pageBreakPreview" topLeftCell="A13" zoomScale="60" zoomScaleNormal="100" workbookViewId="0">
      <selection activeCell="D23" sqref="D23"/>
    </sheetView>
  </sheetViews>
  <sheetFormatPr defaultRowHeight="12" x14ac:dyDescent="0.2"/>
  <cols>
    <col min="2" max="2" width="9.140625" hidden="1" customWidth="1"/>
    <col min="3" max="3" width="16.140625" hidden="1" customWidth="1"/>
    <col min="4" max="4" width="154.7109375" customWidth="1"/>
    <col min="5" max="5" width="10.140625" hidden="1" customWidth="1"/>
    <col min="6" max="6" width="14.140625" hidden="1" customWidth="1"/>
    <col min="7" max="8" width="5.5703125" customWidth="1"/>
    <col min="9" max="9" width="8" bestFit="1" customWidth="1"/>
    <col min="10" max="10" width="30.5703125" customWidth="1"/>
    <col min="11" max="12" width="0" hidden="1" customWidth="1"/>
    <col min="13" max="13" width="56" hidden="1" customWidth="1"/>
    <col min="14" max="14" width="0" hidden="1" customWidth="1"/>
    <col min="15" max="30" width="0" style="278" hidden="1" customWidth="1"/>
    <col min="31" max="31" width="0" hidden="1" customWidth="1"/>
  </cols>
  <sheetData>
    <row r="1" spans="1:30" ht="18.75" thickBot="1" x14ac:dyDescent="0.3">
      <c r="A1" s="681" t="s">
        <v>982</v>
      </c>
      <c r="B1" s="681"/>
      <c r="C1" s="681"/>
      <c r="D1" s="681"/>
      <c r="E1" s="189"/>
    </row>
    <row r="2" spans="1:30" x14ac:dyDescent="0.2">
      <c r="A2" s="688" t="s">
        <v>533</v>
      </c>
      <c r="B2" s="246"/>
      <c r="C2" s="449" t="s">
        <v>1387</v>
      </c>
      <c r="D2" s="170" t="str">
        <f>C14</f>
        <v>3.A.1 Procesinstallatie</v>
      </c>
      <c r="E2" s="189"/>
      <c r="G2" s="216" t="s">
        <v>277</v>
      </c>
    </row>
    <row r="3" spans="1:30" x14ac:dyDescent="0.2">
      <c r="A3" s="689"/>
      <c r="B3" s="24"/>
      <c r="C3" s="450"/>
      <c r="D3" s="111" t="str">
        <f>C38</f>
        <v>3.A.2 Slangen</v>
      </c>
      <c r="E3" s="189"/>
      <c r="G3" s="216"/>
    </row>
    <row r="4" spans="1:30" x14ac:dyDescent="0.2">
      <c r="A4" s="689"/>
      <c r="B4" s="24"/>
      <c r="C4" s="450"/>
      <c r="D4" s="111" t="str">
        <f>C63</f>
        <v>3.A.3 Drumming &amp; blending</v>
      </c>
      <c r="E4" s="189"/>
    </row>
    <row r="5" spans="1:30" x14ac:dyDescent="0.2">
      <c r="A5" s="689"/>
      <c r="B5" s="24"/>
      <c r="C5" s="450" t="s">
        <v>1399</v>
      </c>
      <c r="D5" s="171" t="str">
        <f>C100</f>
        <v>3.B.1 Magazijnen (opslagruimte gevaarlijke stoffen)</v>
      </c>
      <c r="E5" s="189"/>
    </row>
    <row r="6" spans="1:30" x14ac:dyDescent="0.2">
      <c r="A6" s="689"/>
      <c r="B6" s="24"/>
      <c r="C6" s="450"/>
      <c r="D6" s="171" t="str">
        <f>C128</f>
        <v>3.B.2 Opslagtanks</v>
      </c>
      <c r="E6" s="189"/>
    </row>
    <row r="7" spans="1:30" x14ac:dyDescent="0.2">
      <c r="A7" s="689"/>
      <c r="B7" s="24"/>
      <c r="C7" s="448" t="s">
        <v>1400</v>
      </c>
      <c r="D7" s="111" t="str">
        <f>C156</f>
        <v>3.C.1 Los- / laadvoorziening voor tankwagen en wagon</v>
      </c>
      <c r="E7" s="189"/>
    </row>
    <row r="8" spans="1:30" x14ac:dyDescent="0.2">
      <c r="A8" s="689"/>
      <c r="B8" s="24"/>
      <c r="C8" s="448"/>
      <c r="D8" s="111" t="str">
        <f>C195</f>
        <v>3.C.2 Los- / laadvoorziening voor schepen</v>
      </c>
      <c r="E8" s="189"/>
    </row>
    <row r="9" spans="1:30" x14ac:dyDescent="0.2">
      <c r="A9" s="689"/>
      <c r="B9" s="24"/>
      <c r="C9" s="274" t="s">
        <v>1401</v>
      </c>
      <c r="D9" s="110" t="str">
        <f>C237</f>
        <v>3.D.1 Brandbeveiligingsinstallaties</v>
      </c>
      <c r="E9" s="189"/>
      <c r="L9" s="62"/>
      <c r="M9" s="62"/>
      <c r="N9" s="62"/>
      <c r="O9" s="32"/>
      <c r="P9" s="32"/>
      <c r="Q9" s="32"/>
    </row>
    <row r="10" spans="1:30" x14ac:dyDescent="0.2">
      <c r="A10" s="689"/>
      <c r="B10" s="24"/>
      <c r="C10" s="450" t="s">
        <v>1402</v>
      </c>
      <c r="D10" s="110" t="str">
        <f>C263</f>
        <v>3.E.1 Verblijfsgebouwen</v>
      </c>
      <c r="E10" s="189"/>
      <c r="L10" s="62"/>
      <c r="M10" s="62"/>
      <c r="N10" s="62"/>
      <c r="O10" s="32"/>
      <c r="P10" s="32"/>
      <c r="Q10" s="32"/>
    </row>
    <row r="11" spans="1:30" x14ac:dyDescent="0.2">
      <c r="A11" s="689"/>
      <c r="B11" s="24"/>
      <c r="C11" s="450"/>
      <c r="D11" s="111" t="str">
        <f>C282</f>
        <v>3.E.2 Materieel: steigers (geen rolsteiger)</v>
      </c>
      <c r="E11" s="189"/>
      <c r="L11" s="62"/>
      <c r="M11" s="62"/>
      <c r="N11" s="62"/>
      <c r="O11" s="32"/>
      <c r="P11" s="32"/>
      <c r="Q11" s="32"/>
    </row>
    <row r="12" spans="1:30" ht="12.75" thickBot="1" x14ac:dyDescent="0.25">
      <c r="A12" s="690"/>
      <c r="B12" s="29"/>
      <c r="C12" s="687"/>
      <c r="D12" s="197" t="str">
        <f>C298</f>
        <v xml:space="preserve">3.E.3 Materieel: mobiel gereedschap </v>
      </c>
      <c r="E12" s="189"/>
      <c r="L12" s="62"/>
      <c r="M12" s="62"/>
      <c r="N12" s="62"/>
      <c r="O12" s="32"/>
      <c r="P12" s="32"/>
      <c r="Q12" s="32"/>
    </row>
    <row r="13" spans="1:30" ht="12.75" thickBot="1" x14ac:dyDescent="0.25">
      <c r="L13" s="62"/>
      <c r="M13" s="62"/>
      <c r="N13" s="62"/>
      <c r="O13" s="32"/>
      <c r="P13" s="32"/>
      <c r="Q13" s="32"/>
    </row>
    <row r="14" spans="1:30" ht="18.75" thickBot="1" x14ac:dyDescent="0.3">
      <c r="A14" s="673" t="s">
        <v>734</v>
      </c>
      <c r="B14" s="675" t="s">
        <v>453</v>
      </c>
      <c r="C14" s="671" t="s">
        <v>1388</v>
      </c>
      <c r="D14" s="671"/>
      <c r="E14" s="150"/>
      <c r="F14" s="151"/>
      <c r="G14" s="671" t="s">
        <v>646</v>
      </c>
      <c r="H14" s="671"/>
      <c r="I14" s="671"/>
      <c r="J14" s="679" t="s">
        <v>1048</v>
      </c>
      <c r="L14" s="62"/>
      <c r="M14" s="62"/>
      <c r="N14" s="62"/>
      <c r="O14" s="32"/>
      <c r="P14" s="32"/>
      <c r="Q14" s="32"/>
    </row>
    <row r="15" spans="1:30" ht="18" x14ac:dyDescent="0.25">
      <c r="A15" s="674"/>
      <c r="B15" s="676"/>
      <c r="C15" s="178" t="s">
        <v>989</v>
      </c>
      <c r="D15" s="252" t="s">
        <v>1453</v>
      </c>
      <c r="E15" s="252"/>
      <c r="F15" s="252"/>
      <c r="G15" s="672">
        <f>AD37</f>
        <v>1</v>
      </c>
      <c r="H15" s="672"/>
      <c r="I15" s="672"/>
      <c r="J15" s="680"/>
      <c r="L15" s="62"/>
      <c r="M15" s="62"/>
      <c r="N15" s="62"/>
      <c r="O15" s="206"/>
      <c r="P15" s="686" t="s">
        <v>1050</v>
      </c>
      <c r="Q15" s="686"/>
      <c r="R15" s="686"/>
      <c r="S15" s="686"/>
      <c r="T15" s="279"/>
      <c r="U15" s="686" t="s">
        <v>1051</v>
      </c>
      <c r="V15" s="686"/>
      <c r="W15" s="686"/>
      <c r="X15" s="686"/>
      <c r="Y15" s="279"/>
      <c r="Z15" s="686" t="s">
        <v>1052</v>
      </c>
      <c r="AA15" s="686"/>
      <c r="AB15" s="686"/>
      <c r="AC15" s="686"/>
      <c r="AD15" s="225"/>
    </row>
    <row r="16" spans="1:30" ht="38.25" x14ac:dyDescent="0.2">
      <c r="A16" s="674"/>
      <c r="B16" s="676"/>
      <c r="C16" s="281" t="s">
        <v>462</v>
      </c>
      <c r="D16" s="177" t="s">
        <v>647</v>
      </c>
      <c r="E16" s="281" t="s">
        <v>642</v>
      </c>
      <c r="F16" s="281" t="s">
        <v>102</v>
      </c>
      <c r="G16" s="281" t="s">
        <v>100</v>
      </c>
      <c r="H16" s="281" t="s">
        <v>101</v>
      </c>
      <c r="I16" s="281" t="s">
        <v>224</v>
      </c>
      <c r="J16" s="680"/>
      <c r="L16" s="62"/>
      <c r="M16" s="62"/>
      <c r="N16" s="202" t="s">
        <v>199</v>
      </c>
      <c r="O16" s="207" t="s">
        <v>1053</v>
      </c>
      <c r="P16" s="208">
        <v>2</v>
      </c>
      <c r="Q16" s="208">
        <v>3</v>
      </c>
      <c r="R16" s="208">
        <v>4</v>
      </c>
      <c r="S16" s="208">
        <v>5</v>
      </c>
      <c r="T16" s="208"/>
      <c r="U16" s="208">
        <v>2</v>
      </c>
      <c r="V16" s="208">
        <v>3</v>
      </c>
      <c r="W16" s="208">
        <v>4</v>
      </c>
      <c r="X16" s="208">
        <v>5</v>
      </c>
      <c r="Y16" s="208"/>
      <c r="Z16" s="208">
        <v>2</v>
      </c>
      <c r="AA16" s="208">
        <v>3</v>
      </c>
      <c r="AB16" s="208">
        <v>4</v>
      </c>
      <c r="AC16" s="208">
        <v>5</v>
      </c>
      <c r="AD16" s="226" t="s">
        <v>1049</v>
      </c>
    </row>
    <row r="17" spans="1:24" ht="60" x14ac:dyDescent="0.2">
      <c r="A17" s="506">
        <v>2</v>
      </c>
      <c r="B17" s="172"/>
      <c r="C17" s="275" t="s">
        <v>762</v>
      </c>
      <c r="D17" s="200" t="s">
        <v>1197</v>
      </c>
      <c r="E17" s="275" t="s">
        <v>644</v>
      </c>
      <c r="F17" s="275"/>
      <c r="G17" s="283"/>
      <c r="H17" s="283"/>
      <c r="I17" s="283"/>
      <c r="J17" s="370"/>
      <c r="L17" s="62" t="str">
        <f>IF((COUNTIF((G17:I17),"x"))=1,"ok","niet ok")</f>
        <v>niet ok</v>
      </c>
      <c r="M17" s="62"/>
      <c r="N17" s="62">
        <v>2</v>
      </c>
      <c r="O17" s="32">
        <f>IF(I17="x",0,1)</f>
        <v>1</v>
      </c>
      <c r="P17" s="32">
        <f>IF(AND($O17=1,$N17=P$16),1,0)</f>
        <v>1</v>
      </c>
      <c r="Q17" s="32">
        <f t="shared" ref="Q17:S32" si="0">IF(AND($O17=1,$N17=Q$16),1,0)</f>
        <v>0</v>
      </c>
      <c r="R17" s="32">
        <f t="shared" si="0"/>
        <v>0</v>
      </c>
      <c r="S17" s="32">
        <f t="shared" si="0"/>
        <v>0</v>
      </c>
      <c r="U17" s="278">
        <f>IF(AND($N17=U$16,$G17="x"),1,0)</f>
        <v>0</v>
      </c>
      <c r="V17" s="278">
        <f t="shared" ref="V17:X32" si="1">IF(AND($N17=V$16,$G17="x"),1,0)</f>
        <v>0</v>
      </c>
      <c r="W17" s="278">
        <f t="shared" si="1"/>
        <v>0</v>
      </c>
      <c r="X17" s="278">
        <f t="shared" si="1"/>
        <v>0</v>
      </c>
    </row>
    <row r="18" spans="1:24" ht="36" x14ac:dyDescent="0.2">
      <c r="A18" s="506"/>
      <c r="B18" s="172"/>
      <c r="C18" s="275" t="s">
        <v>762</v>
      </c>
      <c r="D18" s="200" t="s">
        <v>808</v>
      </c>
      <c r="E18" s="275" t="s">
        <v>644</v>
      </c>
      <c r="F18" s="275"/>
      <c r="G18" s="283"/>
      <c r="H18" s="283"/>
      <c r="I18" s="283"/>
      <c r="J18" s="370"/>
      <c r="L18" s="62" t="str">
        <f t="shared" ref="L18:L36" si="2">IF((COUNTIF((G18:I18),"x"))=1,"ok","niet ok")</f>
        <v>niet ok</v>
      </c>
      <c r="M18" s="62"/>
      <c r="N18" s="62">
        <v>2</v>
      </c>
      <c r="O18" s="32">
        <f t="shared" ref="O18:O36" si="3">IF(I18="x",0,1)</f>
        <v>1</v>
      </c>
      <c r="P18" s="32">
        <f t="shared" ref="P18:S36" si="4">IF(AND($O18=1,$N18=P$16),1,0)</f>
        <v>1</v>
      </c>
      <c r="Q18" s="32">
        <f t="shared" si="0"/>
        <v>0</v>
      </c>
      <c r="R18" s="32">
        <f t="shared" si="0"/>
        <v>0</v>
      </c>
      <c r="S18" s="32">
        <f t="shared" si="0"/>
        <v>0</v>
      </c>
      <c r="U18" s="278">
        <f t="shared" ref="U18:X36" si="5">IF(AND($N18=U$16,$G18="x"),1,0)</f>
        <v>0</v>
      </c>
      <c r="V18" s="278">
        <f t="shared" si="1"/>
        <v>0</v>
      </c>
      <c r="W18" s="278">
        <f t="shared" si="1"/>
        <v>0</v>
      </c>
      <c r="X18" s="278">
        <f t="shared" si="1"/>
        <v>0</v>
      </c>
    </row>
    <row r="19" spans="1:24" ht="72.599999999999994" customHeight="1" x14ac:dyDescent="0.2">
      <c r="A19" s="506"/>
      <c r="B19" s="172"/>
      <c r="C19" s="275" t="s">
        <v>763</v>
      </c>
      <c r="D19" s="200" t="s">
        <v>1219</v>
      </c>
      <c r="E19" s="275" t="s">
        <v>644</v>
      </c>
      <c r="F19" s="275"/>
      <c r="G19" s="283"/>
      <c r="H19" s="283"/>
      <c r="I19" s="283"/>
      <c r="J19" s="370"/>
      <c r="L19" s="62" t="str">
        <f t="shared" si="2"/>
        <v>niet ok</v>
      </c>
      <c r="M19" s="62"/>
      <c r="N19" s="62">
        <v>2</v>
      </c>
      <c r="O19" s="32">
        <f t="shared" si="3"/>
        <v>1</v>
      </c>
      <c r="P19" s="32">
        <f t="shared" si="4"/>
        <v>1</v>
      </c>
      <c r="Q19" s="32">
        <f t="shared" si="0"/>
        <v>0</v>
      </c>
      <c r="R19" s="32">
        <f t="shared" si="0"/>
        <v>0</v>
      </c>
      <c r="S19" s="32">
        <f t="shared" si="0"/>
        <v>0</v>
      </c>
      <c r="U19" s="278">
        <f t="shared" si="5"/>
        <v>0</v>
      </c>
      <c r="V19" s="278">
        <f t="shared" si="1"/>
        <v>0</v>
      </c>
      <c r="W19" s="278">
        <f t="shared" si="1"/>
        <v>0</v>
      </c>
      <c r="X19" s="278">
        <f t="shared" si="1"/>
        <v>0</v>
      </c>
    </row>
    <row r="20" spans="1:24" ht="93" customHeight="1" x14ac:dyDescent="0.2">
      <c r="A20" s="506"/>
      <c r="B20" s="172"/>
      <c r="C20" s="275" t="s">
        <v>763</v>
      </c>
      <c r="D20" s="200" t="s">
        <v>1220</v>
      </c>
      <c r="E20" s="275" t="s">
        <v>643</v>
      </c>
      <c r="F20" s="275"/>
      <c r="G20" s="283"/>
      <c r="H20" s="283"/>
      <c r="I20" s="283"/>
      <c r="J20" s="370"/>
      <c r="L20" s="62" t="str">
        <f t="shared" si="2"/>
        <v>niet ok</v>
      </c>
      <c r="M20" s="62"/>
      <c r="N20" s="205">
        <v>2</v>
      </c>
      <c r="O20" s="32">
        <f t="shared" si="3"/>
        <v>1</v>
      </c>
      <c r="P20" s="32">
        <f t="shared" si="4"/>
        <v>1</v>
      </c>
      <c r="Q20" s="32">
        <f t="shared" si="0"/>
        <v>0</v>
      </c>
      <c r="R20" s="32">
        <f t="shared" si="0"/>
        <v>0</v>
      </c>
      <c r="S20" s="32">
        <f t="shared" si="0"/>
        <v>0</v>
      </c>
      <c r="U20" s="278">
        <f t="shared" si="5"/>
        <v>0</v>
      </c>
      <c r="V20" s="278">
        <f t="shared" si="1"/>
        <v>0</v>
      </c>
      <c r="W20" s="278">
        <f t="shared" si="1"/>
        <v>0</v>
      </c>
      <c r="X20" s="278">
        <f t="shared" si="1"/>
        <v>0</v>
      </c>
    </row>
    <row r="21" spans="1:24" x14ac:dyDescent="0.2">
      <c r="A21" s="506"/>
      <c r="B21" s="172"/>
      <c r="C21" s="275" t="s">
        <v>764</v>
      </c>
      <c r="D21" s="200" t="s">
        <v>759</v>
      </c>
      <c r="E21" s="275"/>
      <c r="F21" s="275"/>
      <c r="G21" s="283"/>
      <c r="H21" s="283"/>
      <c r="I21" s="283"/>
      <c r="J21" s="370"/>
      <c r="L21" s="62" t="str">
        <f t="shared" si="2"/>
        <v>niet ok</v>
      </c>
      <c r="M21" s="62"/>
      <c r="N21" s="205">
        <v>2</v>
      </c>
      <c r="O21" s="32">
        <f t="shared" si="3"/>
        <v>1</v>
      </c>
      <c r="P21" s="32">
        <f t="shared" si="4"/>
        <v>1</v>
      </c>
      <c r="Q21" s="32">
        <f t="shared" si="0"/>
        <v>0</v>
      </c>
      <c r="R21" s="32">
        <f t="shared" si="0"/>
        <v>0</v>
      </c>
      <c r="S21" s="32">
        <f t="shared" si="0"/>
        <v>0</v>
      </c>
      <c r="U21" s="278">
        <f t="shared" si="5"/>
        <v>0</v>
      </c>
      <c r="V21" s="278">
        <f t="shared" si="1"/>
        <v>0</v>
      </c>
      <c r="W21" s="278">
        <f t="shared" si="1"/>
        <v>0</v>
      </c>
      <c r="X21" s="278">
        <f t="shared" si="1"/>
        <v>0</v>
      </c>
    </row>
    <row r="22" spans="1:24" ht="36" x14ac:dyDescent="0.2">
      <c r="A22" s="506"/>
      <c r="B22" s="172"/>
      <c r="C22" s="275" t="s">
        <v>762</v>
      </c>
      <c r="D22" s="200" t="s">
        <v>809</v>
      </c>
      <c r="E22" s="275" t="s">
        <v>644</v>
      </c>
      <c r="F22" s="275"/>
      <c r="G22" s="283"/>
      <c r="H22" s="283"/>
      <c r="I22" s="283"/>
      <c r="J22" s="370"/>
      <c r="L22" s="62" t="str">
        <f t="shared" si="2"/>
        <v>niet ok</v>
      </c>
      <c r="M22" s="62"/>
      <c r="N22" s="205">
        <v>2</v>
      </c>
      <c r="O22" s="32">
        <f t="shared" si="3"/>
        <v>1</v>
      </c>
      <c r="P22" s="32">
        <f t="shared" si="4"/>
        <v>1</v>
      </c>
      <c r="Q22" s="32">
        <f t="shared" si="0"/>
        <v>0</v>
      </c>
      <c r="R22" s="32">
        <f t="shared" si="0"/>
        <v>0</v>
      </c>
      <c r="S22" s="32">
        <f t="shared" si="0"/>
        <v>0</v>
      </c>
      <c r="U22" s="278">
        <f t="shared" si="5"/>
        <v>0</v>
      </c>
      <c r="V22" s="278">
        <f t="shared" si="1"/>
        <v>0</v>
      </c>
      <c r="W22" s="278">
        <f t="shared" si="1"/>
        <v>0</v>
      </c>
      <c r="X22" s="278">
        <f t="shared" si="1"/>
        <v>0</v>
      </c>
    </row>
    <row r="23" spans="1:24" ht="120" x14ac:dyDescent="0.2">
      <c r="A23" s="507">
        <v>3</v>
      </c>
      <c r="B23" s="172"/>
      <c r="C23" s="275" t="s">
        <v>762</v>
      </c>
      <c r="D23" s="200" t="s">
        <v>810</v>
      </c>
      <c r="E23" s="275" t="s">
        <v>644</v>
      </c>
      <c r="F23" s="275"/>
      <c r="G23" s="283"/>
      <c r="H23" s="283"/>
      <c r="I23" s="283"/>
      <c r="J23" s="370"/>
      <c r="L23" s="62" t="str">
        <f t="shared" si="2"/>
        <v>niet ok</v>
      </c>
      <c r="M23" s="62"/>
      <c r="N23" s="205">
        <v>3</v>
      </c>
      <c r="O23" s="32">
        <f t="shared" si="3"/>
        <v>1</v>
      </c>
      <c r="P23" s="32">
        <f t="shared" si="4"/>
        <v>0</v>
      </c>
      <c r="Q23" s="32">
        <f t="shared" si="0"/>
        <v>1</v>
      </c>
      <c r="R23" s="32">
        <f t="shared" si="0"/>
        <v>0</v>
      </c>
      <c r="S23" s="32">
        <f t="shared" si="0"/>
        <v>0</v>
      </c>
      <c r="U23" s="278">
        <f t="shared" si="5"/>
        <v>0</v>
      </c>
      <c r="V23" s="278">
        <f t="shared" si="1"/>
        <v>0</v>
      </c>
      <c r="W23" s="278">
        <f t="shared" si="1"/>
        <v>0</v>
      </c>
      <c r="X23" s="278">
        <f t="shared" si="1"/>
        <v>0</v>
      </c>
    </row>
    <row r="24" spans="1:24" ht="72" x14ac:dyDescent="0.2">
      <c r="A24" s="507"/>
      <c r="B24" s="172"/>
      <c r="C24" s="275" t="s">
        <v>763</v>
      </c>
      <c r="D24" s="200" t="s">
        <v>1221</v>
      </c>
      <c r="E24" s="275" t="s">
        <v>644</v>
      </c>
      <c r="F24" s="275"/>
      <c r="G24" s="283"/>
      <c r="H24" s="283"/>
      <c r="I24" s="283"/>
      <c r="J24" s="370"/>
      <c r="L24" s="62" t="str">
        <f t="shared" si="2"/>
        <v>niet ok</v>
      </c>
      <c r="M24" s="62"/>
      <c r="N24" s="205">
        <v>3</v>
      </c>
      <c r="O24" s="32">
        <f t="shared" si="3"/>
        <v>1</v>
      </c>
      <c r="P24" s="32">
        <f t="shared" si="4"/>
        <v>0</v>
      </c>
      <c r="Q24" s="32">
        <f t="shared" si="0"/>
        <v>1</v>
      </c>
      <c r="R24" s="32">
        <f t="shared" si="0"/>
        <v>0</v>
      </c>
      <c r="S24" s="32">
        <f t="shared" si="0"/>
        <v>0</v>
      </c>
      <c r="U24" s="278">
        <f t="shared" si="5"/>
        <v>0</v>
      </c>
      <c r="V24" s="278">
        <f t="shared" si="1"/>
        <v>0</v>
      </c>
      <c r="W24" s="278">
        <f t="shared" si="1"/>
        <v>0</v>
      </c>
      <c r="X24" s="278">
        <f t="shared" si="1"/>
        <v>0</v>
      </c>
    </row>
    <row r="25" spans="1:24" ht="48" x14ac:dyDescent="0.2">
      <c r="A25" s="507"/>
      <c r="B25" s="172"/>
      <c r="C25" s="275" t="s">
        <v>763</v>
      </c>
      <c r="D25" s="200" t="s">
        <v>811</v>
      </c>
      <c r="E25" s="275" t="s">
        <v>644</v>
      </c>
      <c r="F25" s="275"/>
      <c r="G25" s="283"/>
      <c r="H25" s="283"/>
      <c r="I25" s="283"/>
      <c r="J25" s="370"/>
      <c r="L25" s="62" t="str">
        <f t="shared" si="2"/>
        <v>niet ok</v>
      </c>
      <c r="M25" s="62"/>
      <c r="N25" s="205">
        <v>3</v>
      </c>
      <c r="O25" s="32">
        <f t="shared" si="3"/>
        <v>1</v>
      </c>
      <c r="P25" s="32">
        <f t="shared" si="4"/>
        <v>0</v>
      </c>
      <c r="Q25" s="32">
        <f t="shared" si="0"/>
        <v>1</v>
      </c>
      <c r="R25" s="32">
        <f t="shared" si="0"/>
        <v>0</v>
      </c>
      <c r="S25" s="32">
        <f t="shared" si="0"/>
        <v>0</v>
      </c>
      <c r="U25" s="278">
        <f t="shared" si="5"/>
        <v>0</v>
      </c>
      <c r="V25" s="278">
        <f t="shared" si="1"/>
        <v>0</v>
      </c>
      <c r="W25" s="278">
        <f t="shared" si="1"/>
        <v>0</v>
      </c>
      <c r="X25" s="278">
        <f t="shared" si="1"/>
        <v>0</v>
      </c>
    </row>
    <row r="26" spans="1:24" ht="36" x14ac:dyDescent="0.2">
      <c r="A26" s="507"/>
      <c r="B26" s="172"/>
      <c r="C26" s="275" t="s">
        <v>764</v>
      </c>
      <c r="D26" s="200" t="s">
        <v>812</v>
      </c>
      <c r="E26" s="275"/>
      <c r="F26" s="275"/>
      <c r="G26" s="283"/>
      <c r="H26" s="283"/>
      <c r="I26" s="283"/>
      <c r="J26" s="370"/>
      <c r="L26" s="62" t="str">
        <f t="shared" si="2"/>
        <v>niet ok</v>
      </c>
      <c r="M26" s="62"/>
      <c r="N26" s="205">
        <v>3</v>
      </c>
      <c r="O26" s="32">
        <f t="shared" si="3"/>
        <v>1</v>
      </c>
      <c r="P26" s="32">
        <f t="shared" si="4"/>
        <v>0</v>
      </c>
      <c r="Q26" s="32">
        <f t="shared" si="0"/>
        <v>1</v>
      </c>
      <c r="R26" s="32">
        <f t="shared" si="0"/>
        <v>0</v>
      </c>
      <c r="S26" s="32">
        <f t="shared" si="0"/>
        <v>0</v>
      </c>
      <c r="U26" s="278">
        <f t="shared" si="5"/>
        <v>0</v>
      </c>
      <c r="V26" s="278">
        <f t="shared" si="1"/>
        <v>0</v>
      </c>
      <c r="W26" s="278">
        <f t="shared" si="1"/>
        <v>0</v>
      </c>
      <c r="X26" s="278">
        <f t="shared" si="1"/>
        <v>0</v>
      </c>
    </row>
    <row r="27" spans="1:24" ht="36" x14ac:dyDescent="0.2">
      <c r="A27" s="507"/>
      <c r="B27" s="172"/>
      <c r="C27" s="275" t="s">
        <v>764</v>
      </c>
      <c r="D27" s="200" t="s">
        <v>1222</v>
      </c>
      <c r="E27" s="275" t="s">
        <v>645</v>
      </c>
      <c r="F27" s="275"/>
      <c r="G27" s="283"/>
      <c r="H27" s="283"/>
      <c r="I27" s="283"/>
      <c r="J27" s="370"/>
      <c r="L27" s="62" t="str">
        <f t="shared" si="2"/>
        <v>niet ok</v>
      </c>
      <c r="M27" s="62"/>
      <c r="N27" s="205">
        <v>3</v>
      </c>
      <c r="O27" s="32">
        <f t="shared" si="3"/>
        <v>1</v>
      </c>
      <c r="P27" s="32">
        <f t="shared" si="4"/>
        <v>0</v>
      </c>
      <c r="Q27" s="32">
        <f t="shared" si="0"/>
        <v>1</v>
      </c>
      <c r="R27" s="32">
        <f t="shared" si="0"/>
        <v>0</v>
      </c>
      <c r="S27" s="32">
        <f t="shared" si="0"/>
        <v>0</v>
      </c>
      <c r="U27" s="278">
        <f t="shared" si="5"/>
        <v>0</v>
      </c>
      <c r="V27" s="278">
        <f t="shared" si="1"/>
        <v>0</v>
      </c>
      <c r="W27" s="278">
        <f t="shared" si="1"/>
        <v>0</v>
      </c>
      <c r="X27" s="278">
        <f t="shared" si="1"/>
        <v>0</v>
      </c>
    </row>
    <row r="28" spans="1:24" ht="48" x14ac:dyDescent="0.2">
      <c r="A28" s="507"/>
      <c r="B28" s="172"/>
      <c r="C28" s="275" t="s">
        <v>764</v>
      </c>
      <c r="D28" s="200" t="s">
        <v>813</v>
      </c>
      <c r="E28" s="275" t="s">
        <v>643</v>
      </c>
      <c r="F28" s="275"/>
      <c r="G28" s="283"/>
      <c r="H28" s="283"/>
      <c r="I28" s="283"/>
      <c r="J28" s="370"/>
      <c r="L28" s="62" t="str">
        <f t="shared" si="2"/>
        <v>niet ok</v>
      </c>
      <c r="M28" s="62"/>
      <c r="N28" s="205">
        <v>3</v>
      </c>
      <c r="O28" s="32">
        <f t="shared" si="3"/>
        <v>1</v>
      </c>
      <c r="P28" s="32">
        <f t="shared" si="4"/>
        <v>0</v>
      </c>
      <c r="Q28" s="32">
        <f t="shared" si="0"/>
        <v>1</v>
      </c>
      <c r="R28" s="32">
        <f t="shared" si="0"/>
        <v>0</v>
      </c>
      <c r="S28" s="32">
        <f t="shared" si="0"/>
        <v>0</v>
      </c>
      <c r="U28" s="278">
        <f t="shared" si="5"/>
        <v>0</v>
      </c>
      <c r="V28" s="278">
        <f t="shared" si="1"/>
        <v>0</v>
      </c>
      <c r="W28" s="278">
        <f t="shared" si="1"/>
        <v>0</v>
      </c>
      <c r="X28" s="278">
        <f t="shared" si="1"/>
        <v>0</v>
      </c>
    </row>
    <row r="29" spans="1:24" ht="36" x14ac:dyDescent="0.2">
      <c r="A29" s="508">
        <v>4</v>
      </c>
      <c r="B29" s="172"/>
      <c r="C29" s="275" t="s">
        <v>762</v>
      </c>
      <c r="D29" s="200" t="s">
        <v>744</v>
      </c>
      <c r="E29" s="275" t="s">
        <v>644</v>
      </c>
      <c r="F29" s="275"/>
      <c r="G29" s="283"/>
      <c r="H29" s="283"/>
      <c r="I29" s="283"/>
      <c r="J29" s="370"/>
      <c r="L29" s="62" t="str">
        <f t="shared" si="2"/>
        <v>niet ok</v>
      </c>
      <c r="M29" s="62"/>
      <c r="N29" s="205">
        <v>4</v>
      </c>
      <c r="O29" s="32">
        <f t="shared" si="3"/>
        <v>1</v>
      </c>
      <c r="P29" s="32">
        <f t="shared" si="4"/>
        <v>0</v>
      </c>
      <c r="Q29" s="32">
        <f t="shared" si="0"/>
        <v>0</v>
      </c>
      <c r="R29" s="32">
        <f t="shared" si="0"/>
        <v>1</v>
      </c>
      <c r="S29" s="32">
        <f t="shared" si="0"/>
        <v>0</v>
      </c>
      <c r="U29" s="278">
        <f t="shared" si="5"/>
        <v>0</v>
      </c>
      <c r="V29" s="278">
        <f t="shared" si="1"/>
        <v>0</v>
      </c>
      <c r="W29" s="278">
        <f t="shared" si="1"/>
        <v>0</v>
      </c>
      <c r="X29" s="278">
        <f t="shared" si="1"/>
        <v>0</v>
      </c>
    </row>
    <row r="30" spans="1:24" x14ac:dyDescent="0.2">
      <c r="A30" s="508"/>
      <c r="B30" s="172"/>
      <c r="C30" s="275" t="s">
        <v>762</v>
      </c>
      <c r="D30" s="200" t="s">
        <v>742</v>
      </c>
      <c r="E30" s="275" t="s">
        <v>644</v>
      </c>
      <c r="F30" s="275"/>
      <c r="G30" s="283"/>
      <c r="H30" s="283"/>
      <c r="I30" s="283"/>
      <c r="J30" s="370"/>
      <c r="L30" s="62" t="str">
        <f t="shared" si="2"/>
        <v>niet ok</v>
      </c>
      <c r="M30" s="62"/>
      <c r="N30" s="205">
        <v>4</v>
      </c>
      <c r="O30" s="32">
        <f t="shared" si="3"/>
        <v>1</v>
      </c>
      <c r="P30" s="32">
        <f t="shared" si="4"/>
        <v>0</v>
      </c>
      <c r="Q30" s="32">
        <f t="shared" si="0"/>
        <v>0</v>
      </c>
      <c r="R30" s="32">
        <f t="shared" si="0"/>
        <v>1</v>
      </c>
      <c r="S30" s="32">
        <f t="shared" si="0"/>
        <v>0</v>
      </c>
      <c r="U30" s="278">
        <f t="shared" si="5"/>
        <v>0</v>
      </c>
      <c r="V30" s="278">
        <f t="shared" si="1"/>
        <v>0</v>
      </c>
      <c r="W30" s="278">
        <f t="shared" si="1"/>
        <v>0</v>
      </c>
      <c r="X30" s="278">
        <f t="shared" si="1"/>
        <v>0</v>
      </c>
    </row>
    <row r="31" spans="1:24" ht="93" customHeight="1" x14ac:dyDescent="0.2">
      <c r="A31" s="508"/>
      <c r="B31" s="172"/>
      <c r="C31" s="275" t="s">
        <v>763</v>
      </c>
      <c r="D31" s="198" t="s">
        <v>1341</v>
      </c>
      <c r="E31" s="275" t="s">
        <v>644</v>
      </c>
      <c r="F31" s="275"/>
      <c r="G31" s="283"/>
      <c r="H31" s="283"/>
      <c r="I31" s="283"/>
      <c r="J31" s="370"/>
      <c r="L31" s="62" t="str">
        <f t="shared" si="2"/>
        <v>niet ok</v>
      </c>
      <c r="M31" s="62"/>
      <c r="N31" s="205">
        <v>4</v>
      </c>
      <c r="O31" s="32">
        <f t="shared" si="3"/>
        <v>1</v>
      </c>
      <c r="P31" s="32">
        <f t="shared" si="4"/>
        <v>0</v>
      </c>
      <c r="Q31" s="32">
        <f t="shared" si="0"/>
        <v>0</v>
      </c>
      <c r="R31" s="32">
        <f t="shared" si="0"/>
        <v>1</v>
      </c>
      <c r="S31" s="32">
        <f t="shared" si="0"/>
        <v>0</v>
      </c>
      <c r="U31" s="278">
        <f t="shared" si="5"/>
        <v>0</v>
      </c>
      <c r="V31" s="278">
        <f t="shared" si="1"/>
        <v>0</v>
      </c>
      <c r="W31" s="278">
        <f t="shared" si="1"/>
        <v>0</v>
      </c>
      <c r="X31" s="278">
        <f t="shared" si="1"/>
        <v>0</v>
      </c>
    </row>
    <row r="32" spans="1:24" ht="36" x14ac:dyDescent="0.2">
      <c r="A32" s="508"/>
      <c r="B32" s="172"/>
      <c r="C32" s="275" t="s">
        <v>763</v>
      </c>
      <c r="D32" s="200" t="s">
        <v>1223</v>
      </c>
      <c r="E32" s="275" t="s">
        <v>644</v>
      </c>
      <c r="F32" s="275"/>
      <c r="G32" s="283"/>
      <c r="H32" s="283"/>
      <c r="I32" s="283"/>
      <c r="J32" s="370"/>
      <c r="L32" s="62" t="str">
        <f t="shared" si="2"/>
        <v>niet ok</v>
      </c>
      <c r="M32" s="62"/>
      <c r="N32" s="205">
        <v>4</v>
      </c>
      <c r="O32" s="32">
        <f t="shared" si="3"/>
        <v>1</v>
      </c>
      <c r="P32" s="32">
        <f t="shared" si="4"/>
        <v>0</v>
      </c>
      <c r="Q32" s="32">
        <f t="shared" si="0"/>
        <v>0</v>
      </c>
      <c r="R32" s="32">
        <f t="shared" si="0"/>
        <v>1</v>
      </c>
      <c r="S32" s="32">
        <f t="shared" si="0"/>
        <v>0</v>
      </c>
      <c r="U32" s="278">
        <f t="shared" si="5"/>
        <v>0</v>
      </c>
      <c r="V32" s="278">
        <f t="shared" si="1"/>
        <v>0</v>
      </c>
      <c r="W32" s="278">
        <f t="shared" si="1"/>
        <v>0</v>
      </c>
      <c r="X32" s="278">
        <f t="shared" si="1"/>
        <v>0</v>
      </c>
    </row>
    <row r="33" spans="1:30" ht="48" x14ac:dyDescent="0.2">
      <c r="A33" s="508"/>
      <c r="B33" s="172"/>
      <c r="C33" s="275" t="s">
        <v>764</v>
      </c>
      <c r="D33" s="200" t="s">
        <v>1224</v>
      </c>
      <c r="E33" s="275" t="s">
        <v>644</v>
      </c>
      <c r="F33" s="275"/>
      <c r="G33" s="283"/>
      <c r="H33" s="283"/>
      <c r="I33" s="283"/>
      <c r="J33" s="370"/>
      <c r="L33" s="62" t="str">
        <f t="shared" si="2"/>
        <v>niet ok</v>
      </c>
      <c r="M33" s="62"/>
      <c r="N33" s="205">
        <v>4</v>
      </c>
      <c r="O33" s="32">
        <f t="shared" si="3"/>
        <v>1</v>
      </c>
      <c r="P33" s="32">
        <f t="shared" si="4"/>
        <v>0</v>
      </c>
      <c r="Q33" s="32">
        <f t="shared" si="4"/>
        <v>0</v>
      </c>
      <c r="R33" s="32">
        <f t="shared" si="4"/>
        <v>1</v>
      </c>
      <c r="S33" s="32">
        <f t="shared" si="4"/>
        <v>0</v>
      </c>
      <c r="U33" s="278">
        <f t="shared" si="5"/>
        <v>0</v>
      </c>
      <c r="V33" s="278">
        <f t="shared" si="5"/>
        <v>0</v>
      </c>
      <c r="W33" s="278">
        <f t="shared" si="5"/>
        <v>0</v>
      </c>
      <c r="X33" s="278">
        <f t="shared" si="5"/>
        <v>0</v>
      </c>
    </row>
    <row r="34" spans="1:30" x14ac:dyDescent="0.2">
      <c r="A34" s="508"/>
      <c r="B34" s="172"/>
      <c r="C34" s="275" t="s">
        <v>762</v>
      </c>
      <c r="D34" s="200" t="s">
        <v>765</v>
      </c>
      <c r="E34" s="275" t="s">
        <v>644</v>
      </c>
      <c r="F34" s="275"/>
      <c r="G34" s="283"/>
      <c r="H34" s="283"/>
      <c r="I34" s="283"/>
      <c r="J34" s="370"/>
      <c r="L34" s="62" t="str">
        <f t="shared" si="2"/>
        <v>niet ok</v>
      </c>
      <c r="M34" s="62"/>
      <c r="N34" s="205">
        <v>4</v>
      </c>
      <c r="O34" s="32">
        <f t="shared" si="3"/>
        <v>1</v>
      </c>
      <c r="P34" s="32">
        <f t="shared" si="4"/>
        <v>0</v>
      </c>
      <c r="Q34" s="32">
        <f t="shared" si="4"/>
        <v>0</v>
      </c>
      <c r="R34" s="32">
        <f t="shared" si="4"/>
        <v>1</v>
      </c>
      <c r="S34" s="32">
        <f t="shared" si="4"/>
        <v>0</v>
      </c>
      <c r="U34" s="278">
        <f t="shared" si="5"/>
        <v>0</v>
      </c>
      <c r="V34" s="278">
        <f t="shared" si="5"/>
        <v>0</v>
      </c>
      <c r="W34" s="278">
        <f t="shared" si="5"/>
        <v>0</v>
      </c>
      <c r="X34" s="278">
        <f t="shared" si="5"/>
        <v>0</v>
      </c>
    </row>
    <row r="35" spans="1:30" ht="48" x14ac:dyDescent="0.2">
      <c r="A35" s="512">
        <v>5</v>
      </c>
      <c r="B35" s="172"/>
      <c r="C35" s="275" t="s">
        <v>763</v>
      </c>
      <c r="D35" s="200" t="s">
        <v>1096</v>
      </c>
      <c r="E35" s="275" t="s">
        <v>644</v>
      </c>
      <c r="F35" s="275"/>
      <c r="G35" s="283"/>
      <c r="H35" s="283"/>
      <c r="I35" s="283"/>
      <c r="J35" s="370"/>
      <c r="L35" s="62" t="str">
        <f t="shared" si="2"/>
        <v>niet ok</v>
      </c>
      <c r="M35" s="62"/>
      <c r="N35" s="205">
        <v>5</v>
      </c>
      <c r="O35" s="32">
        <f t="shared" si="3"/>
        <v>1</v>
      </c>
      <c r="P35" s="32">
        <f t="shared" si="4"/>
        <v>0</v>
      </c>
      <c r="Q35" s="32">
        <f t="shared" si="4"/>
        <v>0</v>
      </c>
      <c r="R35" s="32">
        <f t="shared" si="4"/>
        <v>0</v>
      </c>
      <c r="S35" s="32">
        <f t="shared" si="4"/>
        <v>1</v>
      </c>
      <c r="U35" s="278">
        <f t="shared" si="5"/>
        <v>0</v>
      </c>
      <c r="V35" s="278">
        <f t="shared" si="5"/>
        <v>0</v>
      </c>
      <c r="W35" s="278">
        <f t="shared" si="5"/>
        <v>0</v>
      </c>
      <c r="X35" s="278">
        <f t="shared" si="5"/>
        <v>0</v>
      </c>
    </row>
    <row r="36" spans="1:30" ht="84.75" thickBot="1" x14ac:dyDescent="0.25">
      <c r="A36" s="513"/>
      <c r="B36" s="188"/>
      <c r="C36" s="248" t="s">
        <v>762</v>
      </c>
      <c r="D36" s="253" t="s">
        <v>1198</v>
      </c>
      <c r="E36" s="248" t="s">
        <v>644</v>
      </c>
      <c r="F36" s="248"/>
      <c r="G36" s="371"/>
      <c r="H36" s="371"/>
      <c r="I36" s="371"/>
      <c r="J36" s="372"/>
      <c r="L36" s="62" t="str">
        <f t="shared" si="2"/>
        <v>niet ok</v>
      </c>
      <c r="M36" s="62"/>
      <c r="N36" s="205">
        <v>5</v>
      </c>
      <c r="O36" s="32">
        <f t="shared" si="3"/>
        <v>1</v>
      </c>
      <c r="P36" s="32">
        <f t="shared" si="4"/>
        <v>0</v>
      </c>
      <c r="Q36" s="32">
        <f t="shared" si="4"/>
        <v>0</v>
      </c>
      <c r="R36" s="32">
        <f t="shared" si="4"/>
        <v>0</v>
      </c>
      <c r="S36" s="32">
        <f t="shared" si="4"/>
        <v>1</v>
      </c>
      <c r="U36" s="278">
        <f t="shared" si="5"/>
        <v>0</v>
      </c>
      <c r="V36" s="278">
        <f t="shared" si="5"/>
        <v>0</v>
      </c>
      <c r="W36" s="278">
        <f t="shared" si="5"/>
        <v>0</v>
      </c>
      <c r="X36" s="278">
        <f t="shared" si="5"/>
        <v>0</v>
      </c>
    </row>
    <row r="37" spans="1:30" ht="12.75" thickBot="1" x14ac:dyDescent="0.25">
      <c r="D37" s="176"/>
      <c r="L37" s="62"/>
      <c r="M37" s="62"/>
      <c r="N37" s="62" t="str">
        <f>IF(COUNT(N17:N36)=SUM(P37:S37),"OK","niet ok")</f>
        <v>OK</v>
      </c>
      <c r="O37" s="32"/>
      <c r="P37" s="32">
        <f>SUM(P17:P36)</f>
        <v>6</v>
      </c>
      <c r="Q37" s="32">
        <f t="shared" ref="Q37:S37" si="6">SUM(Q17:Q36)</f>
        <v>6</v>
      </c>
      <c r="R37" s="32">
        <f t="shared" si="6"/>
        <v>6</v>
      </c>
      <c r="S37" s="32">
        <f t="shared" si="6"/>
        <v>2</v>
      </c>
      <c r="U37" s="32">
        <f t="shared" ref="U37:X37" si="7">SUM(U17:U36)</f>
        <v>0</v>
      </c>
      <c r="V37" s="32">
        <f t="shared" si="7"/>
        <v>0</v>
      </c>
      <c r="W37" s="32">
        <f t="shared" si="7"/>
        <v>0</v>
      </c>
      <c r="X37" s="32">
        <f t="shared" si="7"/>
        <v>0</v>
      </c>
      <c r="Z37" s="278">
        <f>IF(P37=0,0,U37/P37)</f>
        <v>0</v>
      </c>
      <c r="AA37" s="278">
        <f t="shared" ref="AA37:AC37" si="8">IF(Q37=0,0,V37/Q37)</f>
        <v>0</v>
      </c>
      <c r="AB37" s="278">
        <f t="shared" si="8"/>
        <v>0</v>
      </c>
      <c r="AC37" s="278">
        <f t="shared" si="8"/>
        <v>0</v>
      </c>
      <c r="AD37" s="277">
        <f>1+SUM(Z37:AC37)</f>
        <v>1</v>
      </c>
    </row>
    <row r="38" spans="1:30" ht="18" x14ac:dyDescent="0.25">
      <c r="A38" s="673" t="s">
        <v>734</v>
      </c>
      <c r="B38" s="675" t="s">
        <v>453</v>
      </c>
      <c r="C38" s="685" t="s">
        <v>1389</v>
      </c>
      <c r="D38" s="685"/>
      <c r="E38" s="150"/>
      <c r="F38" s="151"/>
      <c r="G38" s="671" t="s">
        <v>646</v>
      </c>
      <c r="H38" s="671"/>
      <c r="I38" s="671"/>
      <c r="J38" s="679" t="s">
        <v>1048</v>
      </c>
      <c r="L38" s="62"/>
      <c r="M38" s="62"/>
      <c r="N38" s="62"/>
      <c r="O38" s="32"/>
      <c r="P38" s="32"/>
      <c r="Q38" s="32"/>
    </row>
    <row r="39" spans="1:30" ht="18" x14ac:dyDescent="0.25">
      <c r="A39" s="674"/>
      <c r="B39" s="676"/>
      <c r="C39" s="676" t="s">
        <v>462</v>
      </c>
      <c r="D39" s="199" t="s">
        <v>983</v>
      </c>
      <c r="E39" s="252"/>
      <c r="F39" s="252"/>
      <c r="G39" s="672">
        <f>AD62</f>
        <v>1</v>
      </c>
      <c r="H39" s="672"/>
      <c r="I39" s="672"/>
      <c r="J39" s="680"/>
      <c r="L39" s="62"/>
      <c r="M39" s="62"/>
      <c r="N39" s="62"/>
      <c r="O39" s="32"/>
      <c r="P39" s="32"/>
      <c r="Q39" s="32"/>
    </row>
    <row r="40" spans="1:30" ht="38.25" x14ac:dyDescent="0.2">
      <c r="A40" s="674"/>
      <c r="B40" s="676"/>
      <c r="C40" s="676"/>
      <c r="D40" s="177" t="s">
        <v>647</v>
      </c>
      <c r="E40" s="281" t="s">
        <v>642</v>
      </c>
      <c r="F40" s="281" t="s">
        <v>102</v>
      </c>
      <c r="G40" s="281" t="s">
        <v>100</v>
      </c>
      <c r="H40" s="281" t="s">
        <v>101</v>
      </c>
      <c r="I40" s="281" t="s">
        <v>224</v>
      </c>
      <c r="J40" s="680"/>
      <c r="L40" s="62"/>
      <c r="M40" s="62"/>
      <c r="N40" s="62"/>
      <c r="O40" s="32"/>
      <c r="P40" s="32"/>
      <c r="Q40" s="32"/>
    </row>
    <row r="41" spans="1:30" ht="67.150000000000006" customHeight="1" x14ac:dyDescent="0.2">
      <c r="A41" s="506">
        <v>2</v>
      </c>
      <c r="B41" s="172"/>
      <c r="C41" s="275" t="s">
        <v>762</v>
      </c>
      <c r="D41" s="198" t="s">
        <v>1342</v>
      </c>
      <c r="E41" s="275" t="s">
        <v>644</v>
      </c>
      <c r="F41" s="275"/>
      <c r="G41" s="283"/>
      <c r="H41" s="283"/>
      <c r="I41" s="283"/>
      <c r="J41" s="370"/>
      <c r="L41" s="62" t="str">
        <f t="shared" ref="L41:L61" si="9">IF((COUNTIF((G41:I41),"x"))=1,"ok","niet ok")</f>
        <v>niet ok</v>
      </c>
      <c r="M41" s="180"/>
      <c r="N41" s="179">
        <v>2</v>
      </c>
      <c r="O41" s="32">
        <f t="shared" ref="O41:O61" si="10">IF(I41="x",0,1)</f>
        <v>1</v>
      </c>
      <c r="P41" s="32">
        <f t="shared" ref="P41:S61" si="11">IF(AND($O41=1,$N41=P$16),1,0)</f>
        <v>1</v>
      </c>
      <c r="Q41" s="32">
        <f t="shared" si="11"/>
        <v>0</v>
      </c>
      <c r="R41" s="32">
        <f t="shared" si="11"/>
        <v>0</v>
      </c>
      <c r="S41" s="32">
        <f t="shared" si="11"/>
        <v>0</v>
      </c>
      <c r="U41" s="278">
        <f t="shared" ref="U41:X61" si="12">IF(AND($N41=U$16,$G41="x"),1,0)</f>
        <v>0</v>
      </c>
      <c r="V41" s="278">
        <f t="shared" si="12"/>
        <v>0</v>
      </c>
      <c r="W41" s="278">
        <f t="shared" si="12"/>
        <v>0</v>
      </c>
      <c r="X41" s="278">
        <f t="shared" si="12"/>
        <v>0</v>
      </c>
    </row>
    <row r="42" spans="1:30" ht="72" x14ac:dyDescent="0.2">
      <c r="A42" s="506"/>
      <c r="B42" s="172"/>
      <c r="C42" s="275" t="s">
        <v>763</v>
      </c>
      <c r="D42" s="200" t="s">
        <v>747</v>
      </c>
      <c r="E42" s="275" t="s">
        <v>645</v>
      </c>
      <c r="F42" s="275"/>
      <c r="G42" s="283"/>
      <c r="H42" s="283"/>
      <c r="I42" s="283"/>
      <c r="J42" s="370"/>
      <c r="L42" s="62" t="str">
        <f t="shared" si="9"/>
        <v>niet ok</v>
      </c>
      <c r="M42" s="180"/>
      <c r="N42" s="179">
        <v>2</v>
      </c>
      <c r="O42" s="32">
        <f t="shared" si="10"/>
        <v>1</v>
      </c>
      <c r="P42" s="32">
        <f t="shared" si="11"/>
        <v>1</v>
      </c>
      <c r="Q42" s="32">
        <f t="shared" si="11"/>
        <v>0</v>
      </c>
      <c r="R42" s="32">
        <f t="shared" si="11"/>
        <v>0</v>
      </c>
      <c r="S42" s="32">
        <f t="shared" si="11"/>
        <v>0</v>
      </c>
      <c r="U42" s="278">
        <f t="shared" si="12"/>
        <v>0</v>
      </c>
      <c r="V42" s="278">
        <f t="shared" si="12"/>
        <v>0</v>
      </c>
      <c r="W42" s="278">
        <f t="shared" si="12"/>
        <v>0</v>
      </c>
      <c r="X42" s="278">
        <f t="shared" si="12"/>
        <v>0</v>
      </c>
    </row>
    <row r="43" spans="1:30" x14ac:dyDescent="0.2">
      <c r="A43" s="506"/>
      <c r="B43" s="172"/>
      <c r="C43" s="275" t="s">
        <v>764</v>
      </c>
      <c r="D43" s="200" t="s">
        <v>745</v>
      </c>
      <c r="E43" s="275" t="s">
        <v>644</v>
      </c>
      <c r="F43" s="275"/>
      <c r="G43" s="283"/>
      <c r="H43" s="283"/>
      <c r="I43" s="283"/>
      <c r="J43" s="370"/>
      <c r="L43" s="62" t="str">
        <f t="shared" si="9"/>
        <v>niet ok</v>
      </c>
      <c r="M43" s="180"/>
      <c r="N43" s="179">
        <v>2</v>
      </c>
      <c r="O43" s="32">
        <f t="shared" si="10"/>
        <v>1</v>
      </c>
      <c r="P43" s="32">
        <f t="shared" si="11"/>
        <v>1</v>
      </c>
      <c r="Q43" s="32">
        <f t="shared" si="11"/>
        <v>0</v>
      </c>
      <c r="R43" s="32">
        <f t="shared" si="11"/>
        <v>0</v>
      </c>
      <c r="S43" s="32">
        <f t="shared" si="11"/>
        <v>0</v>
      </c>
      <c r="U43" s="278">
        <f t="shared" si="12"/>
        <v>0</v>
      </c>
      <c r="V43" s="278">
        <f t="shared" si="12"/>
        <v>0</v>
      </c>
      <c r="W43" s="278">
        <f t="shared" si="12"/>
        <v>0</v>
      </c>
      <c r="X43" s="278">
        <f t="shared" si="12"/>
        <v>0</v>
      </c>
    </row>
    <row r="44" spans="1:30" ht="36" x14ac:dyDescent="0.2">
      <c r="A44" s="506"/>
      <c r="B44" s="172"/>
      <c r="C44" s="275" t="s">
        <v>764</v>
      </c>
      <c r="D44" s="200" t="s">
        <v>723</v>
      </c>
      <c r="E44" s="275" t="s">
        <v>643</v>
      </c>
      <c r="F44" s="275"/>
      <c r="G44" s="283"/>
      <c r="H44" s="283"/>
      <c r="I44" s="283"/>
      <c r="J44" s="370"/>
      <c r="L44" s="62" t="str">
        <f t="shared" si="9"/>
        <v>niet ok</v>
      </c>
      <c r="M44" s="180"/>
      <c r="N44" s="179">
        <v>2</v>
      </c>
      <c r="O44" s="32">
        <f t="shared" si="10"/>
        <v>1</v>
      </c>
      <c r="P44" s="32">
        <f t="shared" si="11"/>
        <v>1</v>
      </c>
      <c r="Q44" s="32">
        <f t="shared" si="11"/>
        <v>0</v>
      </c>
      <c r="R44" s="32">
        <f t="shared" si="11"/>
        <v>0</v>
      </c>
      <c r="S44" s="32">
        <f t="shared" si="11"/>
        <v>0</v>
      </c>
      <c r="U44" s="278">
        <f t="shared" si="12"/>
        <v>0</v>
      </c>
      <c r="V44" s="278">
        <f t="shared" si="12"/>
        <v>0</v>
      </c>
      <c r="W44" s="278">
        <f t="shared" si="12"/>
        <v>0</v>
      </c>
      <c r="X44" s="278">
        <f t="shared" si="12"/>
        <v>0</v>
      </c>
    </row>
    <row r="45" spans="1:30" ht="21" customHeight="1" x14ac:dyDescent="0.2">
      <c r="A45" s="506"/>
      <c r="B45" s="172"/>
      <c r="C45" s="275" t="s">
        <v>764</v>
      </c>
      <c r="D45" s="200" t="s">
        <v>722</v>
      </c>
      <c r="E45" s="275" t="s">
        <v>644</v>
      </c>
      <c r="F45" s="275" t="s">
        <v>818</v>
      </c>
      <c r="G45" s="283"/>
      <c r="H45" s="283"/>
      <c r="I45" s="283"/>
      <c r="J45" s="370"/>
      <c r="L45" s="62" t="str">
        <f t="shared" si="9"/>
        <v>niet ok</v>
      </c>
      <c r="M45" s="180"/>
      <c r="N45" s="179">
        <v>2</v>
      </c>
      <c r="O45" s="32">
        <f t="shared" si="10"/>
        <v>1</v>
      </c>
      <c r="P45" s="32">
        <f t="shared" si="11"/>
        <v>1</v>
      </c>
      <c r="Q45" s="32">
        <f t="shared" si="11"/>
        <v>0</v>
      </c>
      <c r="R45" s="32">
        <f t="shared" si="11"/>
        <v>0</v>
      </c>
      <c r="S45" s="32">
        <f t="shared" si="11"/>
        <v>0</v>
      </c>
      <c r="U45" s="278">
        <f t="shared" si="12"/>
        <v>0</v>
      </c>
      <c r="V45" s="278">
        <f t="shared" si="12"/>
        <v>0</v>
      </c>
      <c r="W45" s="278">
        <f t="shared" si="12"/>
        <v>0</v>
      </c>
      <c r="X45" s="278">
        <f t="shared" si="12"/>
        <v>0</v>
      </c>
    </row>
    <row r="46" spans="1:30" x14ac:dyDescent="0.2">
      <c r="A46" s="506"/>
      <c r="B46" s="172"/>
      <c r="C46" s="275" t="s">
        <v>762</v>
      </c>
      <c r="D46" s="200" t="s">
        <v>748</v>
      </c>
      <c r="E46" s="275" t="s">
        <v>644</v>
      </c>
      <c r="F46" s="275"/>
      <c r="G46" s="283"/>
      <c r="H46" s="283"/>
      <c r="I46" s="283"/>
      <c r="J46" s="370"/>
      <c r="L46" s="62" t="str">
        <f t="shared" si="9"/>
        <v>niet ok</v>
      </c>
      <c r="M46" s="180"/>
      <c r="N46" s="179">
        <v>2</v>
      </c>
      <c r="O46" s="32">
        <f t="shared" si="10"/>
        <v>1</v>
      </c>
      <c r="P46" s="32">
        <f t="shared" si="11"/>
        <v>1</v>
      </c>
      <c r="Q46" s="32">
        <f t="shared" si="11"/>
        <v>0</v>
      </c>
      <c r="R46" s="32">
        <f t="shared" si="11"/>
        <v>0</v>
      </c>
      <c r="S46" s="32">
        <f t="shared" si="11"/>
        <v>0</v>
      </c>
      <c r="U46" s="278">
        <f t="shared" si="12"/>
        <v>0</v>
      </c>
      <c r="V46" s="278">
        <f t="shared" si="12"/>
        <v>0</v>
      </c>
      <c r="W46" s="278">
        <f t="shared" si="12"/>
        <v>0</v>
      </c>
      <c r="X46" s="278">
        <f t="shared" si="12"/>
        <v>0</v>
      </c>
    </row>
    <row r="47" spans="1:30" ht="72" x14ac:dyDescent="0.2">
      <c r="A47" s="507">
        <v>3</v>
      </c>
      <c r="B47" s="172"/>
      <c r="C47" s="275" t="s">
        <v>762</v>
      </c>
      <c r="D47" s="198" t="s">
        <v>1201</v>
      </c>
      <c r="E47" s="275" t="s">
        <v>644</v>
      </c>
      <c r="F47" s="275"/>
      <c r="G47" s="283"/>
      <c r="H47" s="283"/>
      <c r="I47" s="283"/>
      <c r="J47" s="370"/>
      <c r="L47" s="62" t="str">
        <f t="shared" si="9"/>
        <v>niet ok</v>
      </c>
      <c r="M47" s="180"/>
      <c r="N47" s="179">
        <v>3</v>
      </c>
      <c r="O47" s="32">
        <f t="shared" si="10"/>
        <v>1</v>
      </c>
      <c r="P47" s="32">
        <f t="shared" si="11"/>
        <v>0</v>
      </c>
      <c r="Q47" s="32">
        <f t="shared" si="11"/>
        <v>1</v>
      </c>
      <c r="R47" s="32">
        <f t="shared" si="11"/>
        <v>0</v>
      </c>
      <c r="S47" s="32">
        <f t="shared" si="11"/>
        <v>0</v>
      </c>
      <c r="U47" s="278">
        <f t="shared" si="12"/>
        <v>0</v>
      </c>
      <c r="V47" s="278">
        <f t="shared" si="12"/>
        <v>0</v>
      </c>
      <c r="W47" s="278">
        <f t="shared" si="12"/>
        <v>0</v>
      </c>
      <c r="X47" s="278">
        <f t="shared" si="12"/>
        <v>0</v>
      </c>
    </row>
    <row r="48" spans="1:30" x14ac:dyDescent="0.2">
      <c r="A48" s="507"/>
      <c r="B48" s="172"/>
      <c r="C48" s="275" t="s">
        <v>762</v>
      </c>
      <c r="D48" s="198" t="s">
        <v>1347</v>
      </c>
      <c r="E48" s="275"/>
      <c r="F48" s="275"/>
      <c r="G48" s="283"/>
      <c r="H48" s="283"/>
      <c r="I48" s="283"/>
      <c r="J48" s="370"/>
      <c r="L48" s="62" t="str">
        <f t="shared" si="9"/>
        <v>niet ok</v>
      </c>
      <c r="M48" s="180"/>
      <c r="N48" s="179">
        <v>3</v>
      </c>
      <c r="O48" s="32">
        <f t="shared" ref="O48" si="13">IF(I48="x",0,1)</f>
        <v>1</v>
      </c>
      <c r="P48" s="32">
        <f t="shared" si="11"/>
        <v>0</v>
      </c>
      <c r="Q48" s="32">
        <f t="shared" si="11"/>
        <v>1</v>
      </c>
      <c r="R48" s="32">
        <f t="shared" si="11"/>
        <v>0</v>
      </c>
      <c r="S48" s="32">
        <f t="shared" si="11"/>
        <v>0</v>
      </c>
      <c r="U48" s="278">
        <f t="shared" si="12"/>
        <v>0</v>
      </c>
      <c r="V48" s="278">
        <f t="shared" si="12"/>
        <v>0</v>
      </c>
      <c r="W48" s="278">
        <f t="shared" si="12"/>
        <v>0</v>
      </c>
      <c r="X48" s="278">
        <f t="shared" si="12"/>
        <v>0</v>
      </c>
    </row>
    <row r="49" spans="1:30" ht="24" x14ac:dyDescent="0.2">
      <c r="A49" s="507"/>
      <c r="B49" s="172"/>
      <c r="C49" s="275" t="s">
        <v>763</v>
      </c>
      <c r="D49" s="200" t="s">
        <v>725</v>
      </c>
      <c r="E49" s="275" t="s">
        <v>643</v>
      </c>
      <c r="F49" s="275" t="s">
        <v>726</v>
      </c>
      <c r="G49" s="283"/>
      <c r="H49" s="283"/>
      <c r="I49" s="283"/>
      <c r="J49" s="370"/>
      <c r="L49" s="62" t="str">
        <f t="shared" si="9"/>
        <v>niet ok</v>
      </c>
      <c r="M49" s="180"/>
      <c r="N49" s="179">
        <v>3</v>
      </c>
      <c r="O49" s="32">
        <f t="shared" si="10"/>
        <v>1</v>
      </c>
      <c r="P49" s="32">
        <f t="shared" si="11"/>
        <v>0</v>
      </c>
      <c r="Q49" s="32">
        <f t="shared" si="11"/>
        <v>1</v>
      </c>
      <c r="R49" s="32">
        <f t="shared" si="11"/>
        <v>0</v>
      </c>
      <c r="S49" s="32">
        <f t="shared" si="11"/>
        <v>0</v>
      </c>
      <c r="U49" s="278">
        <f t="shared" si="12"/>
        <v>0</v>
      </c>
      <c r="V49" s="278">
        <f t="shared" si="12"/>
        <v>0</v>
      </c>
      <c r="W49" s="278">
        <f t="shared" si="12"/>
        <v>0</v>
      </c>
      <c r="X49" s="278">
        <f t="shared" si="12"/>
        <v>0</v>
      </c>
    </row>
    <row r="50" spans="1:30" ht="36.6" customHeight="1" x14ac:dyDescent="0.2">
      <c r="A50" s="507"/>
      <c r="B50" s="172"/>
      <c r="C50" s="275" t="s">
        <v>763</v>
      </c>
      <c r="D50" s="200" t="s">
        <v>1454</v>
      </c>
      <c r="E50" s="275" t="s">
        <v>645</v>
      </c>
      <c r="F50" s="275" t="s">
        <v>1343</v>
      </c>
      <c r="G50" s="283"/>
      <c r="H50" s="283"/>
      <c r="I50" s="283"/>
      <c r="J50" s="370"/>
      <c r="L50" s="62" t="str">
        <f t="shared" si="9"/>
        <v>niet ok</v>
      </c>
      <c r="M50" s="180"/>
      <c r="N50" s="179">
        <v>3</v>
      </c>
      <c r="O50" s="32">
        <f t="shared" ref="O50" si="14">IF(I50="x",0,1)</f>
        <v>1</v>
      </c>
      <c r="P50" s="32">
        <f t="shared" si="11"/>
        <v>0</v>
      </c>
      <c r="Q50" s="32">
        <f t="shared" si="11"/>
        <v>1</v>
      </c>
      <c r="R50" s="32">
        <f t="shared" si="11"/>
        <v>0</v>
      </c>
      <c r="S50" s="32">
        <f t="shared" si="11"/>
        <v>0</v>
      </c>
      <c r="U50" s="278">
        <f t="shared" si="12"/>
        <v>0</v>
      </c>
      <c r="V50" s="278">
        <f t="shared" si="12"/>
        <v>0</v>
      </c>
      <c r="W50" s="278">
        <f t="shared" si="12"/>
        <v>0</v>
      </c>
      <c r="X50" s="278">
        <f t="shared" si="12"/>
        <v>0</v>
      </c>
    </row>
    <row r="51" spans="1:30" x14ac:dyDescent="0.2">
      <c r="A51" s="507"/>
      <c r="B51" s="172"/>
      <c r="C51" s="275" t="s">
        <v>764</v>
      </c>
      <c r="D51" s="200" t="s">
        <v>819</v>
      </c>
      <c r="E51" s="275" t="s">
        <v>644</v>
      </c>
      <c r="F51" s="275"/>
      <c r="G51" s="283"/>
      <c r="H51" s="283"/>
      <c r="I51" s="283"/>
      <c r="J51" s="370"/>
      <c r="L51" s="62" t="str">
        <f t="shared" si="9"/>
        <v>niet ok</v>
      </c>
      <c r="M51" s="180"/>
      <c r="N51" s="179">
        <v>3</v>
      </c>
      <c r="O51" s="32">
        <f t="shared" si="10"/>
        <v>1</v>
      </c>
      <c r="P51" s="32">
        <f t="shared" si="11"/>
        <v>0</v>
      </c>
      <c r="Q51" s="32">
        <f t="shared" si="11"/>
        <v>1</v>
      </c>
      <c r="R51" s="32">
        <f t="shared" si="11"/>
        <v>0</v>
      </c>
      <c r="S51" s="32">
        <f t="shared" si="11"/>
        <v>0</v>
      </c>
      <c r="U51" s="278">
        <f t="shared" si="12"/>
        <v>0</v>
      </c>
      <c r="V51" s="278">
        <f t="shared" si="12"/>
        <v>0</v>
      </c>
      <c r="W51" s="278">
        <f t="shared" si="12"/>
        <v>0</v>
      </c>
      <c r="X51" s="278">
        <f t="shared" si="12"/>
        <v>0</v>
      </c>
    </row>
    <row r="52" spans="1:30" ht="36" x14ac:dyDescent="0.2">
      <c r="A52" s="507"/>
      <c r="B52" s="172"/>
      <c r="C52" s="275" t="s">
        <v>762</v>
      </c>
      <c r="D52" s="198" t="s">
        <v>1344</v>
      </c>
      <c r="E52" s="275"/>
      <c r="F52" s="275"/>
      <c r="G52" s="283"/>
      <c r="H52" s="283"/>
      <c r="I52" s="283"/>
      <c r="J52" s="370"/>
      <c r="L52" s="62" t="str">
        <f t="shared" si="9"/>
        <v>niet ok</v>
      </c>
      <c r="M52" s="180"/>
      <c r="N52" s="179">
        <v>3</v>
      </c>
      <c r="O52" s="32">
        <f t="shared" si="10"/>
        <v>1</v>
      </c>
      <c r="P52" s="32">
        <f t="shared" si="11"/>
        <v>0</v>
      </c>
      <c r="Q52" s="32">
        <f t="shared" si="11"/>
        <v>1</v>
      </c>
      <c r="R52" s="32">
        <f t="shared" si="11"/>
        <v>0</v>
      </c>
      <c r="S52" s="32">
        <f t="shared" si="11"/>
        <v>0</v>
      </c>
      <c r="U52" s="278">
        <f t="shared" si="12"/>
        <v>0</v>
      </c>
      <c r="V52" s="278">
        <f t="shared" si="12"/>
        <v>0</v>
      </c>
      <c r="W52" s="278">
        <f t="shared" si="12"/>
        <v>0</v>
      </c>
      <c r="X52" s="278">
        <f t="shared" si="12"/>
        <v>0</v>
      </c>
    </row>
    <row r="53" spans="1:30" ht="36" x14ac:dyDescent="0.2">
      <c r="A53" s="507"/>
      <c r="B53" s="172"/>
      <c r="C53" s="275" t="s">
        <v>762</v>
      </c>
      <c r="D53" s="198" t="s">
        <v>1345</v>
      </c>
      <c r="E53" s="275" t="s">
        <v>645</v>
      </c>
      <c r="F53" s="275"/>
      <c r="G53" s="283"/>
      <c r="H53" s="283"/>
      <c r="I53" s="283"/>
      <c r="J53" s="370"/>
      <c r="L53" s="62" t="str">
        <f t="shared" si="9"/>
        <v>niet ok</v>
      </c>
      <c r="M53" s="179"/>
      <c r="N53" s="179">
        <v>3</v>
      </c>
      <c r="O53" s="32">
        <f t="shared" si="10"/>
        <v>1</v>
      </c>
      <c r="P53" s="32">
        <f t="shared" si="11"/>
        <v>0</v>
      </c>
      <c r="Q53" s="32">
        <f t="shared" si="11"/>
        <v>1</v>
      </c>
      <c r="R53" s="32">
        <f t="shared" si="11"/>
        <v>0</v>
      </c>
      <c r="S53" s="32">
        <f t="shared" si="11"/>
        <v>0</v>
      </c>
      <c r="U53" s="278">
        <f t="shared" si="12"/>
        <v>0</v>
      </c>
      <c r="V53" s="278">
        <f t="shared" si="12"/>
        <v>0</v>
      </c>
      <c r="W53" s="278">
        <f t="shared" si="12"/>
        <v>0</v>
      </c>
      <c r="X53" s="278">
        <f t="shared" si="12"/>
        <v>0</v>
      </c>
    </row>
    <row r="54" spans="1:30" ht="36" x14ac:dyDescent="0.2">
      <c r="A54" s="508">
        <v>4</v>
      </c>
      <c r="B54" s="172"/>
      <c r="C54" s="275" t="s">
        <v>762</v>
      </c>
      <c r="D54" s="200" t="s">
        <v>1202</v>
      </c>
      <c r="E54" s="275" t="s">
        <v>644</v>
      </c>
      <c r="F54" s="275"/>
      <c r="G54" s="283"/>
      <c r="H54" s="283"/>
      <c r="I54" s="283"/>
      <c r="J54" s="370"/>
      <c r="L54" s="62" t="str">
        <f t="shared" si="9"/>
        <v>niet ok</v>
      </c>
      <c r="M54" s="179"/>
      <c r="N54" s="179">
        <v>4</v>
      </c>
      <c r="O54" s="32">
        <f t="shared" si="10"/>
        <v>1</v>
      </c>
      <c r="P54" s="32">
        <f t="shared" si="11"/>
        <v>0</v>
      </c>
      <c r="Q54" s="32">
        <f t="shared" si="11"/>
        <v>0</v>
      </c>
      <c r="R54" s="32">
        <f t="shared" si="11"/>
        <v>1</v>
      </c>
      <c r="S54" s="32">
        <f t="shared" si="11"/>
        <v>0</v>
      </c>
      <c r="U54" s="278">
        <f t="shared" si="12"/>
        <v>0</v>
      </c>
      <c r="V54" s="278">
        <f t="shared" si="12"/>
        <v>0</v>
      </c>
      <c r="W54" s="278">
        <f t="shared" si="12"/>
        <v>0</v>
      </c>
      <c r="X54" s="278">
        <f t="shared" si="12"/>
        <v>0</v>
      </c>
    </row>
    <row r="55" spans="1:30" ht="36" x14ac:dyDescent="0.2">
      <c r="A55" s="508"/>
      <c r="B55" s="172"/>
      <c r="C55" s="275" t="s">
        <v>763</v>
      </c>
      <c r="D55" s="198" t="s">
        <v>1455</v>
      </c>
      <c r="E55" s="275" t="s">
        <v>645</v>
      </c>
      <c r="F55" s="275" t="s">
        <v>749</v>
      </c>
      <c r="G55" s="283"/>
      <c r="H55" s="283"/>
      <c r="I55" s="283"/>
      <c r="J55" s="370"/>
      <c r="L55" s="62" t="str">
        <f t="shared" si="9"/>
        <v>niet ok</v>
      </c>
      <c r="M55" s="179"/>
      <c r="N55" s="179">
        <v>4</v>
      </c>
      <c r="O55" s="32">
        <f t="shared" si="10"/>
        <v>1</v>
      </c>
      <c r="P55" s="32">
        <f t="shared" si="11"/>
        <v>0</v>
      </c>
      <c r="Q55" s="32">
        <f t="shared" si="11"/>
        <v>0</v>
      </c>
      <c r="R55" s="32">
        <f t="shared" si="11"/>
        <v>1</v>
      </c>
      <c r="S55" s="32">
        <f t="shared" si="11"/>
        <v>0</v>
      </c>
      <c r="U55" s="278">
        <f t="shared" si="12"/>
        <v>0</v>
      </c>
      <c r="V55" s="278">
        <f t="shared" si="12"/>
        <v>0</v>
      </c>
      <c r="W55" s="278">
        <f t="shared" si="12"/>
        <v>0</v>
      </c>
      <c r="X55" s="278">
        <f t="shared" si="12"/>
        <v>0</v>
      </c>
    </row>
    <row r="56" spans="1:30" ht="36" x14ac:dyDescent="0.2">
      <c r="A56" s="508"/>
      <c r="B56" s="172"/>
      <c r="C56" s="275" t="s">
        <v>763</v>
      </c>
      <c r="D56" s="198" t="s">
        <v>1346</v>
      </c>
      <c r="E56" s="275" t="s">
        <v>643</v>
      </c>
      <c r="F56" s="275"/>
      <c r="G56" s="283"/>
      <c r="H56" s="283"/>
      <c r="I56" s="283"/>
      <c r="J56" s="370"/>
      <c r="L56" s="62" t="str">
        <f t="shared" si="9"/>
        <v>niet ok</v>
      </c>
      <c r="M56" s="179"/>
      <c r="N56" s="179">
        <v>4</v>
      </c>
      <c r="O56" s="32">
        <f t="shared" si="10"/>
        <v>1</v>
      </c>
      <c r="P56" s="32">
        <f t="shared" si="11"/>
        <v>0</v>
      </c>
      <c r="Q56" s="32">
        <f t="shared" si="11"/>
        <v>0</v>
      </c>
      <c r="R56" s="32">
        <f t="shared" si="11"/>
        <v>1</v>
      </c>
      <c r="S56" s="32">
        <f t="shared" si="11"/>
        <v>0</v>
      </c>
      <c r="U56" s="278">
        <f t="shared" si="12"/>
        <v>0</v>
      </c>
      <c r="V56" s="278">
        <f t="shared" si="12"/>
        <v>0</v>
      </c>
      <c r="W56" s="278">
        <f t="shared" si="12"/>
        <v>0</v>
      </c>
      <c r="X56" s="278">
        <f t="shared" si="12"/>
        <v>0</v>
      </c>
    </row>
    <row r="57" spans="1:30" x14ac:dyDescent="0.2">
      <c r="A57" s="508"/>
      <c r="B57" s="172"/>
      <c r="C57" s="275" t="s">
        <v>764</v>
      </c>
      <c r="D57" s="200" t="s">
        <v>724</v>
      </c>
      <c r="E57" s="275" t="s">
        <v>643</v>
      </c>
      <c r="F57" s="275" t="s">
        <v>750</v>
      </c>
      <c r="G57" s="283"/>
      <c r="H57" s="283"/>
      <c r="I57" s="283"/>
      <c r="J57" s="370"/>
      <c r="L57" s="62" t="str">
        <f t="shared" si="9"/>
        <v>niet ok</v>
      </c>
      <c r="M57" s="179"/>
      <c r="N57" s="179">
        <v>4</v>
      </c>
      <c r="O57" s="32">
        <f t="shared" si="10"/>
        <v>1</v>
      </c>
      <c r="P57" s="32">
        <f t="shared" si="11"/>
        <v>0</v>
      </c>
      <c r="Q57" s="32">
        <f t="shared" si="11"/>
        <v>0</v>
      </c>
      <c r="R57" s="32">
        <f t="shared" si="11"/>
        <v>1</v>
      </c>
      <c r="S57" s="32">
        <f t="shared" si="11"/>
        <v>0</v>
      </c>
      <c r="U57" s="278">
        <f t="shared" si="12"/>
        <v>0</v>
      </c>
      <c r="V57" s="278">
        <f t="shared" si="12"/>
        <v>0</v>
      </c>
      <c r="W57" s="278">
        <f t="shared" si="12"/>
        <v>0</v>
      </c>
      <c r="X57" s="278">
        <f t="shared" si="12"/>
        <v>0</v>
      </c>
    </row>
    <row r="58" spans="1:30" ht="36" x14ac:dyDescent="0.2">
      <c r="A58" s="508"/>
      <c r="B58" s="172"/>
      <c r="C58" s="275"/>
      <c r="D58" s="198" t="s">
        <v>1203</v>
      </c>
      <c r="E58" s="275"/>
      <c r="F58" s="275"/>
      <c r="G58" s="283"/>
      <c r="H58" s="283"/>
      <c r="I58" s="283"/>
      <c r="J58" s="370"/>
      <c r="L58" s="62" t="str">
        <f t="shared" si="9"/>
        <v>niet ok</v>
      </c>
      <c r="M58" s="179"/>
      <c r="N58" s="179">
        <v>4</v>
      </c>
      <c r="O58" s="32">
        <f t="shared" si="10"/>
        <v>1</v>
      </c>
      <c r="P58" s="32">
        <f t="shared" si="11"/>
        <v>0</v>
      </c>
      <c r="Q58" s="32">
        <f t="shared" si="11"/>
        <v>0</v>
      </c>
      <c r="R58" s="32">
        <f t="shared" si="11"/>
        <v>1</v>
      </c>
      <c r="S58" s="32">
        <f t="shared" si="11"/>
        <v>0</v>
      </c>
      <c r="U58" s="278">
        <f t="shared" si="12"/>
        <v>0</v>
      </c>
      <c r="V58" s="278">
        <f t="shared" si="12"/>
        <v>0</v>
      </c>
      <c r="W58" s="278">
        <f t="shared" si="12"/>
        <v>0</v>
      </c>
      <c r="X58" s="278">
        <f t="shared" si="12"/>
        <v>0</v>
      </c>
    </row>
    <row r="59" spans="1:30" ht="25.15" customHeight="1" x14ac:dyDescent="0.2">
      <c r="A59" s="508"/>
      <c r="B59" s="172"/>
      <c r="C59" s="275"/>
      <c r="D59" s="198" t="s">
        <v>1348</v>
      </c>
      <c r="E59" s="275"/>
      <c r="F59" s="275"/>
      <c r="G59" s="283"/>
      <c r="H59" s="283"/>
      <c r="I59" s="283"/>
      <c r="J59" s="370"/>
      <c r="L59" s="62" t="str">
        <f t="shared" ref="L59" si="15">IF((COUNTIF((G59:I59),"x"))=1,"ok","niet ok")</f>
        <v>niet ok</v>
      </c>
      <c r="M59" s="179"/>
      <c r="N59" s="179">
        <v>4</v>
      </c>
      <c r="O59" s="32">
        <f t="shared" ref="O59" si="16">IF(I59="x",0,1)</f>
        <v>1</v>
      </c>
      <c r="P59" s="32">
        <f t="shared" si="11"/>
        <v>0</v>
      </c>
      <c r="Q59" s="32">
        <f t="shared" si="11"/>
        <v>0</v>
      </c>
      <c r="R59" s="32">
        <f t="shared" si="11"/>
        <v>1</v>
      </c>
      <c r="S59" s="32">
        <f t="shared" si="11"/>
        <v>0</v>
      </c>
      <c r="U59" s="278">
        <f t="shared" si="12"/>
        <v>0</v>
      </c>
      <c r="V59" s="278">
        <f t="shared" si="12"/>
        <v>0</v>
      </c>
      <c r="W59" s="278">
        <f t="shared" si="12"/>
        <v>0</v>
      </c>
      <c r="X59" s="278">
        <f t="shared" si="12"/>
        <v>0</v>
      </c>
    </row>
    <row r="60" spans="1:30" ht="15" customHeight="1" x14ac:dyDescent="0.2">
      <c r="A60" s="508"/>
      <c r="B60" s="172"/>
      <c r="C60" s="275" t="s">
        <v>762</v>
      </c>
      <c r="D60" s="200" t="s">
        <v>746</v>
      </c>
      <c r="E60" s="275" t="s">
        <v>645</v>
      </c>
      <c r="F60" s="275"/>
      <c r="G60" s="283"/>
      <c r="H60" s="283"/>
      <c r="I60" s="283"/>
      <c r="J60" s="370"/>
      <c r="L60" s="62" t="str">
        <f t="shared" si="9"/>
        <v>niet ok</v>
      </c>
      <c r="M60" s="69"/>
      <c r="N60" s="179">
        <v>4</v>
      </c>
      <c r="O60" s="32">
        <f t="shared" si="10"/>
        <v>1</v>
      </c>
      <c r="P60" s="32">
        <f t="shared" si="11"/>
        <v>0</v>
      </c>
      <c r="Q60" s="32">
        <f t="shared" si="11"/>
        <v>0</v>
      </c>
      <c r="R60" s="32">
        <f t="shared" si="11"/>
        <v>1</v>
      </c>
      <c r="S60" s="32">
        <f t="shared" si="11"/>
        <v>0</v>
      </c>
      <c r="U60" s="278">
        <f t="shared" si="12"/>
        <v>0</v>
      </c>
      <c r="V60" s="278">
        <f t="shared" si="12"/>
        <v>0</v>
      </c>
      <c r="W60" s="278">
        <f t="shared" si="12"/>
        <v>0</v>
      </c>
      <c r="X60" s="278">
        <f t="shared" si="12"/>
        <v>0</v>
      </c>
    </row>
    <row r="61" spans="1:30" ht="16.5" thickBot="1" x14ac:dyDescent="0.25">
      <c r="A61" s="280">
        <v>5</v>
      </c>
      <c r="B61" s="188"/>
      <c r="C61" s="248" t="s">
        <v>763</v>
      </c>
      <c r="D61" s="254" t="s">
        <v>741</v>
      </c>
      <c r="E61" s="248" t="s">
        <v>644</v>
      </c>
      <c r="F61" s="248"/>
      <c r="G61" s="371"/>
      <c r="H61" s="371"/>
      <c r="I61" s="371"/>
      <c r="J61" s="372"/>
      <c r="L61" s="62" t="str">
        <f t="shared" si="9"/>
        <v>niet ok</v>
      </c>
      <c r="M61" s="179"/>
      <c r="N61" s="179">
        <v>5</v>
      </c>
      <c r="O61" s="32">
        <f t="shared" si="10"/>
        <v>1</v>
      </c>
      <c r="P61" s="32">
        <f t="shared" si="11"/>
        <v>0</v>
      </c>
      <c r="Q61" s="32">
        <f t="shared" si="11"/>
        <v>0</v>
      </c>
      <c r="R61" s="32">
        <f t="shared" si="11"/>
        <v>0</v>
      </c>
      <c r="S61" s="32">
        <f t="shared" si="11"/>
        <v>1</v>
      </c>
      <c r="U61" s="278">
        <f t="shared" si="12"/>
        <v>0</v>
      </c>
      <c r="V61" s="278">
        <f t="shared" si="12"/>
        <v>0</v>
      </c>
      <c r="W61" s="278">
        <f t="shared" si="12"/>
        <v>0</v>
      </c>
      <c r="X61" s="278">
        <f t="shared" si="12"/>
        <v>0</v>
      </c>
    </row>
    <row r="62" spans="1:30" ht="12.75" thickBot="1" x14ac:dyDescent="0.25">
      <c r="L62" s="179"/>
      <c r="M62" s="179"/>
      <c r="N62" s="62" t="str">
        <f>IF(COUNT(N41:N61)=SUM(P62:S62),"OK","niet ok")</f>
        <v>OK</v>
      </c>
      <c r="O62" s="227"/>
      <c r="P62" s="227">
        <f>SUM(P41:P61)</f>
        <v>6</v>
      </c>
      <c r="Q62" s="227">
        <f t="shared" ref="Q62:S62" si="17">SUM(Q41:Q61)</f>
        <v>7</v>
      </c>
      <c r="R62" s="227">
        <f t="shared" si="17"/>
        <v>7</v>
      </c>
      <c r="S62" s="227">
        <f t="shared" si="17"/>
        <v>1</v>
      </c>
      <c r="U62" s="227">
        <f t="shared" ref="U62:X62" si="18">SUM(U41:U61)</f>
        <v>0</v>
      </c>
      <c r="V62" s="227">
        <f t="shared" si="18"/>
        <v>0</v>
      </c>
      <c r="W62" s="227">
        <f t="shared" si="18"/>
        <v>0</v>
      </c>
      <c r="X62" s="227">
        <f t="shared" si="18"/>
        <v>0</v>
      </c>
      <c r="Z62" s="278">
        <f>IF(P62=0,0,U62/P62)</f>
        <v>0</v>
      </c>
      <c r="AA62" s="278">
        <f t="shared" ref="AA62" si="19">IF(Q62=0,0,V62/Q62)</f>
        <v>0</v>
      </c>
      <c r="AB62" s="278">
        <f t="shared" ref="AB62" si="20">IF(R62=0,0,W62/R62)</f>
        <v>0</v>
      </c>
      <c r="AC62" s="278">
        <f t="shared" ref="AC62" si="21">IF(S62=0,0,X62/S62)</f>
        <v>0</v>
      </c>
      <c r="AD62" s="277">
        <f>1+SUM(Z62:AC62)</f>
        <v>1</v>
      </c>
    </row>
    <row r="63" spans="1:30" ht="18" x14ac:dyDescent="0.25">
      <c r="A63" s="673" t="s">
        <v>734</v>
      </c>
      <c r="B63" s="675" t="s">
        <v>453</v>
      </c>
      <c r="C63" s="671" t="s">
        <v>1390</v>
      </c>
      <c r="D63" s="671"/>
      <c r="E63" s="150"/>
      <c r="F63" s="151"/>
      <c r="G63" s="671" t="s">
        <v>1009</v>
      </c>
      <c r="H63" s="671"/>
      <c r="I63" s="671"/>
      <c r="J63" s="679" t="s">
        <v>1048</v>
      </c>
      <c r="L63" s="179"/>
      <c r="M63" s="179"/>
      <c r="N63" s="179"/>
      <c r="O63" s="227"/>
      <c r="P63" s="227"/>
      <c r="Q63" s="227"/>
      <c r="R63" s="228"/>
      <c r="S63" s="229"/>
    </row>
    <row r="64" spans="1:30" ht="18" x14ac:dyDescent="0.25">
      <c r="A64" s="674"/>
      <c r="B64" s="676"/>
      <c r="C64" s="676" t="s">
        <v>462</v>
      </c>
      <c r="D64" s="182" t="s">
        <v>984</v>
      </c>
      <c r="E64" s="252"/>
      <c r="F64" s="252"/>
      <c r="G64" s="672">
        <f>AD99</f>
        <v>1</v>
      </c>
      <c r="H64" s="672"/>
      <c r="I64" s="672"/>
      <c r="J64" s="680"/>
      <c r="L64" s="179"/>
      <c r="M64" s="179"/>
      <c r="N64" s="179"/>
      <c r="O64" s="227"/>
      <c r="P64" s="227"/>
      <c r="Q64" s="227"/>
      <c r="R64" s="228"/>
      <c r="S64" s="229"/>
    </row>
    <row r="65" spans="1:24" ht="39" thickBot="1" x14ac:dyDescent="0.25">
      <c r="A65" s="674"/>
      <c r="B65" s="676"/>
      <c r="C65" s="676"/>
      <c r="D65" s="177" t="s">
        <v>647</v>
      </c>
      <c r="E65" s="281" t="s">
        <v>642</v>
      </c>
      <c r="F65" s="281" t="s">
        <v>102</v>
      </c>
      <c r="G65" s="281" t="s">
        <v>100</v>
      </c>
      <c r="H65" s="281" t="s">
        <v>101</v>
      </c>
      <c r="I65" s="281" t="s">
        <v>224</v>
      </c>
      <c r="J65" s="680"/>
      <c r="L65" s="183"/>
      <c r="M65" s="179"/>
      <c r="N65" s="179"/>
      <c r="O65" s="227"/>
      <c r="P65" s="227"/>
      <c r="Q65" s="227"/>
      <c r="R65" s="230"/>
      <c r="S65" s="231"/>
    </row>
    <row r="66" spans="1:24" ht="60" x14ac:dyDescent="0.2">
      <c r="A66" s="506">
        <v>2</v>
      </c>
      <c r="B66" s="172"/>
      <c r="C66" s="275" t="s">
        <v>762</v>
      </c>
      <c r="D66" s="198" t="s">
        <v>1349</v>
      </c>
      <c r="E66" s="275" t="s">
        <v>644</v>
      </c>
      <c r="F66" s="275"/>
      <c r="G66" s="283"/>
      <c r="H66" s="283"/>
      <c r="I66" s="283"/>
      <c r="J66" s="370"/>
      <c r="L66" s="62" t="str">
        <f t="shared" ref="L66:L98" si="22">IF((COUNTIF((G66:I66),"x"))=1,"ok","niet ok")</f>
        <v>niet ok</v>
      </c>
      <c r="M66" s="180"/>
      <c r="N66" s="179">
        <v>2</v>
      </c>
      <c r="O66" s="32">
        <f t="shared" ref="O66:O98" si="23">IF(I66="x",0,1)</f>
        <v>1</v>
      </c>
      <c r="P66" s="32">
        <f t="shared" ref="P66:S98" si="24">IF(AND($O66=1,$N66=P$16),1,0)</f>
        <v>1</v>
      </c>
      <c r="Q66" s="32">
        <f t="shared" si="24"/>
        <v>0</v>
      </c>
      <c r="R66" s="32">
        <f t="shared" si="24"/>
        <v>0</v>
      </c>
      <c r="S66" s="32">
        <f t="shared" si="24"/>
        <v>0</v>
      </c>
      <c r="U66" s="278">
        <f t="shared" ref="U66:X98" si="25">IF(AND($N66=U$16,$G66="x"),1,0)</f>
        <v>0</v>
      </c>
      <c r="V66" s="278">
        <f t="shared" si="25"/>
        <v>0</v>
      </c>
      <c r="W66" s="278">
        <f t="shared" si="25"/>
        <v>0</v>
      </c>
      <c r="X66" s="278">
        <f t="shared" si="25"/>
        <v>0</v>
      </c>
    </row>
    <row r="67" spans="1:24" ht="36" x14ac:dyDescent="0.2">
      <c r="A67" s="506"/>
      <c r="B67" s="172"/>
      <c r="C67" s="275" t="s">
        <v>762</v>
      </c>
      <c r="D67" s="200" t="s">
        <v>845</v>
      </c>
      <c r="E67" s="275" t="s">
        <v>644</v>
      </c>
      <c r="F67" s="275"/>
      <c r="G67" s="283"/>
      <c r="H67" s="283"/>
      <c r="I67" s="283"/>
      <c r="J67" s="370"/>
      <c r="L67" s="62" t="str">
        <f t="shared" si="22"/>
        <v>niet ok</v>
      </c>
      <c r="M67" s="180"/>
      <c r="N67" s="179">
        <v>2</v>
      </c>
      <c r="O67" s="32">
        <f t="shared" si="23"/>
        <v>1</v>
      </c>
      <c r="P67" s="32">
        <f t="shared" si="24"/>
        <v>1</v>
      </c>
      <c r="Q67" s="32">
        <f t="shared" si="24"/>
        <v>0</v>
      </c>
      <c r="R67" s="32">
        <f t="shared" si="24"/>
        <v>0</v>
      </c>
      <c r="S67" s="32">
        <f t="shared" si="24"/>
        <v>0</v>
      </c>
      <c r="U67" s="278">
        <f t="shared" si="25"/>
        <v>0</v>
      </c>
      <c r="V67" s="278">
        <f t="shared" si="25"/>
        <v>0</v>
      </c>
      <c r="W67" s="278">
        <f t="shared" si="25"/>
        <v>0</v>
      </c>
      <c r="X67" s="278">
        <f t="shared" si="25"/>
        <v>0</v>
      </c>
    </row>
    <row r="68" spans="1:24" ht="60" x14ac:dyDescent="0.2">
      <c r="A68" s="506"/>
      <c r="B68" s="172"/>
      <c r="C68" s="275" t="s">
        <v>763</v>
      </c>
      <c r="D68" s="200" t="s">
        <v>1225</v>
      </c>
      <c r="E68" s="275" t="s">
        <v>644</v>
      </c>
      <c r="F68" s="275"/>
      <c r="G68" s="283"/>
      <c r="H68" s="283"/>
      <c r="I68" s="283"/>
      <c r="J68" s="370"/>
      <c r="L68" s="62" t="str">
        <f t="shared" si="22"/>
        <v>niet ok</v>
      </c>
      <c r="M68" s="180"/>
      <c r="N68" s="179">
        <v>2</v>
      </c>
      <c r="O68" s="32">
        <f t="shared" si="23"/>
        <v>1</v>
      </c>
      <c r="P68" s="32">
        <f t="shared" si="24"/>
        <v>1</v>
      </c>
      <c r="Q68" s="32">
        <f t="shared" si="24"/>
        <v>0</v>
      </c>
      <c r="R68" s="32">
        <f t="shared" si="24"/>
        <v>0</v>
      </c>
      <c r="S68" s="32">
        <f t="shared" si="24"/>
        <v>0</v>
      </c>
      <c r="U68" s="278">
        <f t="shared" si="25"/>
        <v>0</v>
      </c>
      <c r="V68" s="278">
        <f t="shared" si="25"/>
        <v>0</v>
      </c>
      <c r="W68" s="278">
        <f t="shared" si="25"/>
        <v>0</v>
      </c>
      <c r="X68" s="278">
        <f t="shared" si="25"/>
        <v>0</v>
      </c>
    </row>
    <row r="69" spans="1:24" x14ac:dyDescent="0.2">
      <c r="A69" s="506"/>
      <c r="B69" s="172"/>
      <c r="C69" s="275" t="s">
        <v>763</v>
      </c>
      <c r="D69" s="200" t="s">
        <v>852</v>
      </c>
      <c r="E69" s="275" t="s">
        <v>644</v>
      </c>
      <c r="F69" s="275" t="s">
        <v>853</v>
      </c>
      <c r="G69" s="283"/>
      <c r="H69" s="283"/>
      <c r="I69" s="283"/>
      <c r="J69" s="370"/>
      <c r="L69" s="62" t="str">
        <f t="shared" si="22"/>
        <v>niet ok</v>
      </c>
      <c r="M69" s="180"/>
      <c r="N69" s="179">
        <v>2</v>
      </c>
      <c r="O69" s="32">
        <f t="shared" si="23"/>
        <v>1</v>
      </c>
      <c r="P69" s="32">
        <f t="shared" si="24"/>
        <v>1</v>
      </c>
      <c r="Q69" s="32">
        <f t="shared" si="24"/>
        <v>0</v>
      </c>
      <c r="R69" s="32">
        <f t="shared" si="24"/>
        <v>0</v>
      </c>
      <c r="S69" s="32">
        <f t="shared" si="24"/>
        <v>0</v>
      </c>
      <c r="U69" s="278">
        <f t="shared" si="25"/>
        <v>0</v>
      </c>
      <c r="V69" s="278">
        <f t="shared" si="25"/>
        <v>0</v>
      </c>
      <c r="W69" s="278">
        <f t="shared" si="25"/>
        <v>0</v>
      </c>
      <c r="X69" s="278">
        <f t="shared" si="25"/>
        <v>0</v>
      </c>
    </row>
    <row r="70" spans="1:24" x14ac:dyDescent="0.2">
      <c r="A70" s="506"/>
      <c r="B70" s="172"/>
      <c r="C70" s="275" t="s">
        <v>764</v>
      </c>
      <c r="D70" s="200" t="s">
        <v>759</v>
      </c>
      <c r="E70" s="275" t="s">
        <v>644</v>
      </c>
      <c r="F70" s="275"/>
      <c r="G70" s="283"/>
      <c r="H70" s="283"/>
      <c r="I70" s="283"/>
      <c r="J70" s="370"/>
      <c r="L70" s="62" t="str">
        <f t="shared" si="22"/>
        <v>niet ok</v>
      </c>
      <c r="M70" s="180"/>
      <c r="N70" s="179">
        <v>2</v>
      </c>
      <c r="O70" s="32">
        <f t="shared" si="23"/>
        <v>1</v>
      </c>
      <c r="P70" s="32">
        <f t="shared" si="24"/>
        <v>1</v>
      </c>
      <c r="Q70" s="32">
        <f t="shared" si="24"/>
        <v>0</v>
      </c>
      <c r="R70" s="32">
        <f t="shared" si="24"/>
        <v>0</v>
      </c>
      <c r="S70" s="32">
        <f t="shared" si="24"/>
        <v>0</v>
      </c>
      <c r="U70" s="278">
        <f t="shared" si="25"/>
        <v>0</v>
      </c>
      <c r="V70" s="278">
        <f t="shared" si="25"/>
        <v>0</v>
      </c>
      <c r="W70" s="278">
        <f t="shared" si="25"/>
        <v>0</v>
      </c>
      <c r="X70" s="278">
        <f t="shared" si="25"/>
        <v>0</v>
      </c>
    </row>
    <row r="71" spans="1:24" ht="36" x14ac:dyDescent="0.2">
      <c r="A71" s="506"/>
      <c r="B71" s="172"/>
      <c r="C71" s="275" t="s">
        <v>764</v>
      </c>
      <c r="D71" s="200" t="s">
        <v>856</v>
      </c>
      <c r="E71" s="275" t="s">
        <v>643</v>
      </c>
      <c r="F71" s="275" t="s">
        <v>855</v>
      </c>
      <c r="G71" s="283"/>
      <c r="H71" s="283"/>
      <c r="I71" s="283"/>
      <c r="J71" s="370"/>
      <c r="L71" s="62" t="str">
        <f t="shared" si="22"/>
        <v>niet ok</v>
      </c>
      <c r="M71" s="180"/>
      <c r="N71" s="179">
        <v>2</v>
      </c>
      <c r="O71" s="32">
        <f t="shared" si="23"/>
        <v>1</v>
      </c>
      <c r="P71" s="32">
        <f t="shared" si="24"/>
        <v>1</v>
      </c>
      <c r="Q71" s="32">
        <f t="shared" si="24"/>
        <v>0</v>
      </c>
      <c r="R71" s="32">
        <f t="shared" si="24"/>
        <v>0</v>
      </c>
      <c r="S71" s="32">
        <f t="shared" si="24"/>
        <v>0</v>
      </c>
      <c r="U71" s="278">
        <f t="shared" si="25"/>
        <v>0</v>
      </c>
      <c r="V71" s="278">
        <f t="shared" si="25"/>
        <v>0</v>
      </c>
      <c r="W71" s="278">
        <f t="shared" si="25"/>
        <v>0</v>
      </c>
      <c r="X71" s="278">
        <f t="shared" si="25"/>
        <v>0</v>
      </c>
    </row>
    <row r="72" spans="1:24" ht="36" x14ac:dyDescent="0.2">
      <c r="A72" s="506"/>
      <c r="B72" s="172"/>
      <c r="C72" s="275" t="s">
        <v>762</v>
      </c>
      <c r="D72" s="200" t="s">
        <v>809</v>
      </c>
      <c r="E72" s="275" t="s">
        <v>644</v>
      </c>
      <c r="F72" s="275"/>
      <c r="G72" s="283"/>
      <c r="H72" s="283"/>
      <c r="I72" s="283"/>
      <c r="J72" s="370"/>
      <c r="L72" s="62" t="str">
        <f t="shared" si="22"/>
        <v>niet ok</v>
      </c>
      <c r="M72" s="180"/>
      <c r="N72" s="179">
        <v>2</v>
      </c>
      <c r="O72" s="32">
        <f t="shared" si="23"/>
        <v>1</v>
      </c>
      <c r="P72" s="32">
        <f t="shared" si="24"/>
        <v>1</v>
      </c>
      <c r="Q72" s="32">
        <f t="shared" si="24"/>
        <v>0</v>
      </c>
      <c r="R72" s="32">
        <f t="shared" si="24"/>
        <v>0</v>
      </c>
      <c r="S72" s="32">
        <f t="shared" si="24"/>
        <v>0</v>
      </c>
      <c r="U72" s="278">
        <f t="shared" si="25"/>
        <v>0</v>
      </c>
      <c r="V72" s="278">
        <f t="shared" si="25"/>
        <v>0</v>
      </c>
      <c r="W72" s="278">
        <f t="shared" si="25"/>
        <v>0</v>
      </c>
      <c r="X72" s="278">
        <f t="shared" si="25"/>
        <v>0</v>
      </c>
    </row>
    <row r="73" spans="1:24" ht="144" x14ac:dyDescent="0.2">
      <c r="A73" s="507">
        <v>3</v>
      </c>
      <c r="B73" s="172"/>
      <c r="C73" s="275" t="s">
        <v>762</v>
      </c>
      <c r="D73" s="200" t="s">
        <v>1353</v>
      </c>
      <c r="E73" s="275" t="s">
        <v>644</v>
      </c>
      <c r="F73" s="275"/>
      <c r="G73" s="283"/>
      <c r="H73" s="283"/>
      <c r="I73" s="283"/>
      <c r="J73" s="370"/>
      <c r="L73" s="62" t="str">
        <f t="shared" si="22"/>
        <v>niet ok</v>
      </c>
      <c r="M73" s="180"/>
      <c r="N73" s="179">
        <v>3</v>
      </c>
      <c r="O73" s="32">
        <f t="shared" si="23"/>
        <v>1</v>
      </c>
      <c r="P73" s="32">
        <f t="shared" si="24"/>
        <v>0</v>
      </c>
      <c r="Q73" s="32">
        <f t="shared" si="24"/>
        <v>1</v>
      </c>
      <c r="R73" s="32">
        <f t="shared" si="24"/>
        <v>0</v>
      </c>
      <c r="S73" s="32">
        <f t="shared" si="24"/>
        <v>0</v>
      </c>
      <c r="U73" s="278">
        <f t="shared" si="25"/>
        <v>0</v>
      </c>
      <c r="V73" s="278">
        <f t="shared" si="25"/>
        <v>0</v>
      </c>
      <c r="W73" s="278">
        <f t="shared" si="25"/>
        <v>0</v>
      </c>
      <c r="X73" s="278">
        <f t="shared" si="25"/>
        <v>0</v>
      </c>
    </row>
    <row r="74" spans="1:24" x14ac:dyDescent="0.2">
      <c r="A74" s="507"/>
      <c r="B74" s="172"/>
      <c r="C74" s="275"/>
      <c r="D74" s="200" t="s">
        <v>1350</v>
      </c>
      <c r="E74" s="275"/>
      <c r="F74" s="275"/>
      <c r="G74" s="283"/>
      <c r="H74" s="283"/>
      <c r="I74" s="283"/>
      <c r="J74" s="370"/>
      <c r="L74" s="62" t="str">
        <f t="shared" si="22"/>
        <v>niet ok</v>
      </c>
      <c r="M74" s="180"/>
      <c r="N74" s="179">
        <v>3</v>
      </c>
      <c r="O74" s="32">
        <f t="shared" ref="O74" si="26">IF(I74="x",0,1)</f>
        <v>1</v>
      </c>
      <c r="P74" s="32">
        <f t="shared" si="24"/>
        <v>0</v>
      </c>
      <c r="Q74" s="32">
        <f t="shared" si="24"/>
        <v>1</v>
      </c>
      <c r="R74" s="32">
        <f t="shared" si="24"/>
        <v>0</v>
      </c>
      <c r="S74" s="32">
        <f t="shared" si="24"/>
        <v>0</v>
      </c>
      <c r="U74" s="278">
        <f t="shared" si="25"/>
        <v>0</v>
      </c>
      <c r="V74" s="278">
        <f t="shared" si="25"/>
        <v>0</v>
      </c>
      <c r="W74" s="278">
        <f t="shared" si="25"/>
        <v>0</v>
      </c>
      <c r="X74" s="278">
        <f t="shared" si="25"/>
        <v>0</v>
      </c>
    </row>
    <row r="75" spans="1:24" ht="72" x14ac:dyDescent="0.2">
      <c r="A75" s="507"/>
      <c r="B75" s="172"/>
      <c r="C75" s="275" t="s">
        <v>763</v>
      </c>
      <c r="D75" s="200" t="s">
        <v>1221</v>
      </c>
      <c r="E75" s="275" t="s">
        <v>644</v>
      </c>
      <c r="F75" s="275" t="s">
        <v>857</v>
      </c>
      <c r="G75" s="283"/>
      <c r="H75" s="283"/>
      <c r="I75" s="283"/>
      <c r="J75" s="370"/>
      <c r="L75" s="62" t="str">
        <f t="shared" si="22"/>
        <v>niet ok</v>
      </c>
      <c r="M75" s="180"/>
      <c r="N75" s="179">
        <v>3</v>
      </c>
      <c r="O75" s="32">
        <f t="shared" si="23"/>
        <v>1</v>
      </c>
      <c r="P75" s="32">
        <f t="shared" si="24"/>
        <v>0</v>
      </c>
      <c r="Q75" s="32">
        <f t="shared" si="24"/>
        <v>1</v>
      </c>
      <c r="R75" s="32">
        <f t="shared" si="24"/>
        <v>0</v>
      </c>
      <c r="S75" s="32">
        <f t="shared" si="24"/>
        <v>0</v>
      </c>
      <c r="U75" s="278">
        <f t="shared" si="25"/>
        <v>0</v>
      </c>
      <c r="V75" s="278">
        <f t="shared" si="25"/>
        <v>0</v>
      </c>
      <c r="W75" s="278">
        <f t="shared" si="25"/>
        <v>0</v>
      </c>
      <c r="X75" s="278">
        <f t="shared" si="25"/>
        <v>0</v>
      </c>
    </row>
    <row r="76" spans="1:24" ht="24" x14ac:dyDescent="0.2">
      <c r="A76" s="507"/>
      <c r="B76" s="172"/>
      <c r="C76" s="275" t="s">
        <v>763</v>
      </c>
      <c r="D76" s="200" t="s">
        <v>846</v>
      </c>
      <c r="E76" s="275" t="s">
        <v>847</v>
      </c>
      <c r="F76" s="275"/>
      <c r="G76" s="283"/>
      <c r="H76" s="283"/>
      <c r="I76" s="283"/>
      <c r="J76" s="370"/>
      <c r="L76" s="62" t="str">
        <f t="shared" si="22"/>
        <v>niet ok</v>
      </c>
      <c r="M76" s="180"/>
      <c r="N76" s="179">
        <v>3</v>
      </c>
      <c r="O76" s="32">
        <f t="shared" si="23"/>
        <v>1</v>
      </c>
      <c r="P76" s="32">
        <f t="shared" si="24"/>
        <v>0</v>
      </c>
      <c r="Q76" s="32">
        <f t="shared" si="24"/>
        <v>1</v>
      </c>
      <c r="R76" s="32">
        <f t="shared" si="24"/>
        <v>0</v>
      </c>
      <c r="S76" s="32">
        <f t="shared" si="24"/>
        <v>0</v>
      </c>
      <c r="U76" s="278">
        <f t="shared" si="25"/>
        <v>0</v>
      </c>
      <c r="V76" s="278">
        <f t="shared" si="25"/>
        <v>0</v>
      </c>
      <c r="W76" s="278">
        <f t="shared" si="25"/>
        <v>0</v>
      </c>
      <c r="X76" s="278">
        <f t="shared" si="25"/>
        <v>0</v>
      </c>
    </row>
    <row r="77" spans="1:24" x14ac:dyDescent="0.2">
      <c r="A77" s="507"/>
      <c r="B77" s="172"/>
      <c r="C77" s="275"/>
      <c r="D77" s="200" t="s">
        <v>1351</v>
      </c>
      <c r="E77" s="275"/>
      <c r="F77" s="275"/>
      <c r="G77" s="283"/>
      <c r="H77" s="283"/>
      <c r="I77" s="283"/>
      <c r="J77" s="370"/>
      <c r="L77" s="62" t="str">
        <f t="shared" si="22"/>
        <v>niet ok</v>
      </c>
      <c r="M77" s="180"/>
      <c r="N77" s="179">
        <v>3</v>
      </c>
      <c r="O77" s="32">
        <f t="shared" ref="O77" si="27">IF(I77="x",0,1)</f>
        <v>1</v>
      </c>
      <c r="P77" s="32">
        <f t="shared" si="24"/>
        <v>0</v>
      </c>
      <c r="Q77" s="32">
        <f t="shared" si="24"/>
        <v>1</v>
      </c>
      <c r="R77" s="32">
        <f t="shared" si="24"/>
        <v>0</v>
      </c>
      <c r="S77" s="32">
        <f t="shared" si="24"/>
        <v>0</v>
      </c>
      <c r="U77" s="278">
        <f t="shared" si="25"/>
        <v>0</v>
      </c>
      <c r="V77" s="278">
        <f t="shared" si="25"/>
        <v>0</v>
      </c>
      <c r="W77" s="278">
        <f t="shared" si="25"/>
        <v>0</v>
      </c>
      <c r="X77" s="278">
        <f t="shared" si="25"/>
        <v>0</v>
      </c>
    </row>
    <row r="78" spans="1:24" ht="48" x14ac:dyDescent="0.2">
      <c r="A78" s="507"/>
      <c r="B78" s="172"/>
      <c r="C78" s="275" t="s">
        <v>763</v>
      </c>
      <c r="D78" s="200" t="s">
        <v>811</v>
      </c>
      <c r="E78" s="275" t="s">
        <v>644</v>
      </c>
      <c r="F78" s="275"/>
      <c r="G78" s="283"/>
      <c r="H78" s="283"/>
      <c r="I78" s="283"/>
      <c r="J78" s="370"/>
      <c r="L78" s="62" t="str">
        <f t="shared" si="22"/>
        <v>niet ok</v>
      </c>
      <c r="M78" s="180"/>
      <c r="N78" s="179">
        <v>3</v>
      </c>
      <c r="O78" s="32">
        <f t="shared" si="23"/>
        <v>1</v>
      </c>
      <c r="P78" s="32">
        <f t="shared" si="24"/>
        <v>0</v>
      </c>
      <c r="Q78" s="32">
        <f t="shared" si="24"/>
        <v>1</v>
      </c>
      <c r="R78" s="32">
        <f t="shared" si="24"/>
        <v>0</v>
      </c>
      <c r="S78" s="32">
        <f t="shared" si="24"/>
        <v>0</v>
      </c>
      <c r="U78" s="278">
        <f t="shared" si="25"/>
        <v>0</v>
      </c>
      <c r="V78" s="278">
        <f t="shared" si="25"/>
        <v>0</v>
      </c>
      <c r="W78" s="278">
        <f t="shared" si="25"/>
        <v>0</v>
      </c>
      <c r="X78" s="278">
        <f t="shared" si="25"/>
        <v>0</v>
      </c>
    </row>
    <row r="79" spans="1:24" x14ac:dyDescent="0.2">
      <c r="A79" s="507"/>
      <c r="B79" s="172"/>
      <c r="C79" s="275" t="s">
        <v>763</v>
      </c>
      <c r="D79" s="200" t="s">
        <v>850</v>
      </c>
      <c r="E79" s="275" t="s">
        <v>644</v>
      </c>
      <c r="F79" s="275"/>
      <c r="G79" s="283"/>
      <c r="H79" s="283"/>
      <c r="I79" s="283"/>
      <c r="J79" s="370"/>
      <c r="L79" s="62" t="str">
        <f t="shared" si="22"/>
        <v>niet ok</v>
      </c>
      <c r="M79" s="180"/>
      <c r="N79" s="179">
        <v>3</v>
      </c>
      <c r="O79" s="32">
        <f t="shared" si="23"/>
        <v>1</v>
      </c>
      <c r="P79" s="32">
        <f t="shared" si="24"/>
        <v>0</v>
      </c>
      <c r="Q79" s="32">
        <f t="shared" si="24"/>
        <v>1</v>
      </c>
      <c r="R79" s="32">
        <f t="shared" si="24"/>
        <v>0</v>
      </c>
      <c r="S79" s="32">
        <f t="shared" si="24"/>
        <v>0</v>
      </c>
      <c r="U79" s="278">
        <f t="shared" si="25"/>
        <v>0</v>
      </c>
      <c r="V79" s="278">
        <f t="shared" si="25"/>
        <v>0</v>
      </c>
      <c r="W79" s="278">
        <f t="shared" si="25"/>
        <v>0</v>
      </c>
      <c r="X79" s="278">
        <f t="shared" si="25"/>
        <v>0</v>
      </c>
    </row>
    <row r="80" spans="1:24" ht="36" x14ac:dyDescent="0.2">
      <c r="A80" s="507"/>
      <c r="B80" s="172"/>
      <c r="C80" s="275" t="s">
        <v>763</v>
      </c>
      <c r="D80" s="198" t="s">
        <v>1352</v>
      </c>
      <c r="E80" s="275" t="s">
        <v>847</v>
      </c>
      <c r="F80" s="275" t="s">
        <v>854</v>
      </c>
      <c r="G80" s="283"/>
      <c r="H80" s="283"/>
      <c r="I80" s="283"/>
      <c r="J80" s="370"/>
      <c r="L80" s="62" t="str">
        <f t="shared" si="22"/>
        <v>niet ok</v>
      </c>
      <c r="M80" s="180"/>
      <c r="N80" s="179">
        <v>3</v>
      </c>
      <c r="O80" s="32">
        <f t="shared" si="23"/>
        <v>1</v>
      </c>
      <c r="P80" s="32">
        <f t="shared" si="24"/>
        <v>0</v>
      </c>
      <c r="Q80" s="32">
        <f t="shared" si="24"/>
        <v>1</v>
      </c>
      <c r="R80" s="32">
        <f t="shared" si="24"/>
        <v>0</v>
      </c>
      <c r="S80" s="32">
        <f t="shared" si="24"/>
        <v>0</v>
      </c>
      <c r="U80" s="278">
        <f t="shared" si="25"/>
        <v>0</v>
      </c>
      <c r="V80" s="278">
        <f t="shared" si="25"/>
        <v>0</v>
      </c>
      <c r="W80" s="278">
        <f t="shared" si="25"/>
        <v>0</v>
      </c>
      <c r="X80" s="278">
        <f t="shared" si="25"/>
        <v>0</v>
      </c>
    </row>
    <row r="81" spans="1:24" ht="61.15" customHeight="1" x14ac:dyDescent="0.2">
      <c r="A81" s="507"/>
      <c r="B81" s="172"/>
      <c r="C81" s="275" t="s">
        <v>763</v>
      </c>
      <c r="D81" s="198" t="s">
        <v>1479</v>
      </c>
      <c r="E81" s="275"/>
      <c r="F81" s="275"/>
      <c r="G81" s="283"/>
      <c r="H81" s="283"/>
      <c r="I81" s="283"/>
      <c r="J81" s="370"/>
      <c r="L81" s="62" t="str">
        <f t="shared" si="22"/>
        <v>niet ok</v>
      </c>
      <c r="M81" s="180"/>
      <c r="N81" s="179">
        <v>3</v>
      </c>
      <c r="O81" s="32">
        <f t="shared" si="23"/>
        <v>1</v>
      </c>
      <c r="P81" s="32">
        <f t="shared" si="24"/>
        <v>0</v>
      </c>
      <c r="Q81" s="32">
        <f t="shared" si="24"/>
        <v>1</v>
      </c>
      <c r="R81" s="32">
        <f t="shared" si="24"/>
        <v>0</v>
      </c>
      <c r="S81" s="32">
        <f t="shared" si="24"/>
        <v>0</v>
      </c>
      <c r="U81" s="278">
        <f t="shared" si="25"/>
        <v>0</v>
      </c>
      <c r="V81" s="278">
        <f t="shared" si="25"/>
        <v>0</v>
      </c>
      <c r="W81" s="278">
        <f t="shared" si="25"/>
        <v>0</v>
      </c>
      <c r="X81" s="278">
        <f t="shared" si="25"/>
        <v>0</v>
      </c>
    </row>
    <row r="82" spans="1:24" ht="36" x14ac:dyDescent="0.2">
      <c r="A82" s="507"/>
      <c r="B82" s="172"/>
      <c r="C82" s="275" t="s">
        <v>764</v>
      </c>
      <c r="D82" s="200" t="s">
        <v>812</v>
      </c>
      <c r="E82" s="275" t="s">
        <v>644</v>
      </c>
      <c r="F82" s="275"/>
      <c r="G82" s="283"/>
      <c r="H82" s="283"/>
      <c r="I82" s="283"/>
      <c r="J82" s="370"/>
      <c r="L82" s="62" t="str">
        <f t="shared" si="22"/>
        <v>niet ok</v>
      </c>
      <c r="M82" s="180"/>
      <c r="N82" s="179">
        <v>3</v>
      </c>
      <c r="O82" s="32">
        <f t="shared" si="23"/>
        <v>1</v>
      </c>
      <c r="P82" s="32">
        <f t="shared" si="24"/>
        <v>0</v>
      </c>
      <c r="Q82" s="32">
        <f t="shared" si="24"/>
        <v>1</v>
      </c>
      <c r="R82" s="32">
        <f t="shared" si="24"/>
        <v>0</v>
      </c>
      <c r="S82" s="32">
        <f t="shared" si="24"/>
        <v>0</v>
      </c>
      <c r="U82" s="278">
        <f t="shared" si="25"/>
        <v>0</v>
      </c>
      <c r="V82" s="278">
        <f t="shared" si="25"/>
        <v>0</v>
      </c>
      <c r="W82" s="278">
        <f t="shared" si="25"/>
        <v>0</v>
      </c>
      <c r="X82" s="278">
        <f t="shared" si="25"/>
        <v>0</v>
      </c>
    </row>
    <row r="83" spans="1:24" ht="36" x14ac:dyDescent="0.2">
      <c r="A83" s="507"/>
      <c r="B83" s="172"/>
      <c r="C83" s="275" t="s">
        <v>764</v>
      </c>
      <c r="D83" s="200" t="s">
        <v>1222</v>
      </c>
      <c r="E83" s="275" t="s">
        <v>645</v>
      </c>
      <c r="F83" s="275"/>
      <c r="G83" s="283"/>
      <c r="H83" s="283"/>
      <c r="I83" s="283"/>
      <c r="J83" s="370"/>
      <c r="L83" s="62" t="str">
        <f t="shared" si="22"/>
        <v>niet ok</v>
      </c>
      <c r="M83" s="180"/>
      <c r="N83" s="179">
        <v>3</v>
      </c>
      <c r="O83" s="32">
        <f t="shared" si="23"/>
        <v>1</v>
      </c>
      <c r="P83" s="32">
        <f t="shared" si="24"/>
        <v>0</v>
      </c>
      <c r="Q83" s="32">
        <f t="shared" si="24"/>
        <v>1</v>
      </c>
      <c r="R83" s="32">
        <f t="shared" si="24"/>
        <v>0</v>
      </c>
      <c r="S83" s="32">
        <f t="shared" si="24"/>
        <v>0</v>
      </c>
      <c r="U83" s="278">
        <f t="shared" si="25"/>
        <v>0</v>
      </c>
      <c r="V83" s="278">
        <f t="shared" si="25"/>
        <v>0</v>
      </c>
      <c r="W83" s="278">
        <f t="shared" si="25"/>
        <v>0</v>
      </c>
      <c r="X83" s="278">
        <f t="shared" si="25"/>
        <v>0</v>
      </c>
    </row>
    <row r="84" spans="1:24" ht="48" x14ac:dyDescent="0.2">
      <c r="A84" s="507"/>
      <c r="B84" s="172"/>
      <c r="C84" s="275" t="s">
        <v>764</v>
      </c>
      <c r="D84" s="200" t="s">
        <v>848</v>
      </c>
      <c r="E84" s="275" t="s">
        <v>643</v>
      </c>
      <c r="F84" s="275"/>
      <c r="G84" s="283"/>
      <c r="H84" s="283"/>
      <c r="I84" s="283"/>
      <c r="J84" s="370"/>
      <c r="L84" s="62" t="str">
        <f t="shared" si="22"/>
        <v>niet ok</v>
      </c>
      <c r="M84" s="180"/>
      <c r="N84" s="179">
        <v>3</v>
      </c>
      <c r="O84" s="32">
        <f t="shared" si="23"/>
        <v>1</v>
      </c>
      <c r="P84" s="32">
        <f t="shared" si="24"/>
        <v>0</v>
      </c>
      <c r="Q84" s="32">
        <f t="shared" si="24"/>
        <v>1</v>
      </c>
      <c r="R84" s="32">
        <f t="shared" si="24"/>
        <v>0</v>
      </c>
      <c r="S84" s="32">
        <f t="shared" si="24"/>
        <v>0</v>
      </c>
      <c r="U84" s="278">
        <f t="shared" si="25"/>
        <v>0</v>
      </c>
      <c r="V84" s="278">
        <f t="shared" si="25"/>
        <v>0</v>
      </c>
      <c r="W84" s="278">
        <f t="shared" si="25"/>
        <v>0</v>
      </c>
      <c r="X84" s="278">
        <f t="shared" si="25"/>
        <v>0</v>
      </c>
    </row>
    <row r="85" spans="1:24" ht="60" x14ac:dyDescent="0.2">
      <c r="A85" s="507"/>
      <c r="B85" s="172"/>
      <c r="C85" s="275"/>
      <c r="D85" s="200" t="s">
        <v>1384</v>
      </c>
      <c r="E85" s="275"/>
      <c r="F85" s="275" t="s">
        <v>1385</v>
      </c>
      <c r="G85" s="283"/>
      <c r="H85" s="283"/>
      <c r="I85" s="283"/>
      <c r="J85" s="370"/>
      <c r="L85" s="62" t="str">
        <f t="shared" si="22"/>
        <v>niet ok</v>
      </c>
      <c r="M85" s="180"/>
      <c r="N85" s="179">
        <v>3</v>
      </c>
      <c r="O85" s="32">
        <f t="shared" ref="O85" si="28">IF(I85="x",0,1)</f>
        <v>1</v>
      </c>
      <c r="P85" s="32">
        <f t="shared" si="24"/>
        <v>0</v>
      </c>
      <c r="Q85" s="32">
        <f t="shared" si="24"/>
        <v>1</v>
      </c>
      <c r="R85" s="32">
        <f t="shared" si="24"/>
        <v>0</v>
      </c>
      <c r="S85" s="32">
        <f t="shared" si="24"/>
        <v>0</v>
      </c>
      <c r="U85" s="278">
        <f t="shared" si="25"/>
        <v>0</v>
      </c>
      <c r="V85" s="278">
        <f t="shared" si="25"/>
        <v>0</v>
      </c>
      <c r="W85" s="278">
        <f t="shared" si="25"/>
        <v>0</v>
      </c>
      <c r="X85" s="278">
        <f t="shared" si="25"/>
        <v>0</v>
      </c>
    </row>
    <row r="86" spans="1:24" ht="36" x14ac:dyDescent="0.2">
      <c r="A86" s="507"/>
      <c r="B86" s="172"/>
      <c r="C86" s="275" t="s">
        <v>764</v>
      </c>
      <c r="D86" s="200" t="s">
        <v>849</v>
      </c>
      <c r="E86" s="275"/>
      <c r="F86" s="275"/>
      <c r="G86" s="283"/>
      <c r="H86" s="283"/>
      <c r="I86" s="283"/>
      <c r="J86" s="370"/>
      <c r="L86" s="62" t="str">
        <f t="shared" si="22"/>
        <v>niet ok</v>
      </c>
      <c r="M86" s="180"/>
      <c r="N86" s="179">
        <v>3</v>
      </c>
      <c r="O86" s="32">
        <f t="shared" si="23"/>
        <v>1</v>
      </c>
      <c r="P86" s="32">
        <f t="shared" si="24"/>
        <v>0</v>
      </c>
      <c r="Q86" s="32">
        <f t="shared" si="24"/>
        <v>1</v>
      </c>
      <c r="R86" s="32">
        <f t="shared" si="24"/>
        <v>0</v>
      </c>
      <c r="S86" s="32">
        <f t="shared" si="24"/>
        <v>0</v>
      </c>
      <c r="U86" s="278">
        <f t="shared" si="25"/>
        <v>0</v>
      </c>
      <c r="V86" s="278">
        <f t="shared" si="25"/>
        <v>0</v>
      </c>
      <c r="W86" s="278">
        <f t="shared" si="25"/>
        <v>0</v>
      </c>
      <c r="X86" s="278">
        <f t="shared" si="25"/>
        <v>0</v>
      </c>
    </row>
    <row r="87" spans="1:24" ht="36" x14ac:dyDescent="0.2">
      <c r="A87" s="507"/>
      <c r="B87" s="172"/>
      <c r="C87" s="275" t="s">
        <v>762</v>
      </c>
      <c r="D87" s="200" t="s">
        <v>744</v>
      </c>
      <c r="E87" s="275" t="s">
        <v>644</v>
      </c>
      <c r="F87" s="275"/>
      <c r="G87" s="283"/>
      <c r="H87" s="283"/>
      <c r="I87" s="283"/>
      <c r="J87" s="370"/>
      <c r="L87" s="62" t="str">
        <f t="shared" si="22"/>
        <v>niet ok</v>
      </c>
      <c r="M87" s="180"/>
      <c r="N87" s="179">
        <v>3</v>
      </c>
      <c r="O87" s="32">
        <f t="shared" si="23"/>
        <v>1</v>
      </c>
      <c r="P87" s="32">
        <f t="shared" si="24"/>
        <v>0</v>
      </c>
      <c r="Q87" s="32">
        <f t="shared" si="24"/>
        <v>1</v>
      </c>
      <c r="R87" s="32">
        <f t="shared" si="24"/>
        <v>0</v>
      </c>
      <c r="S87" s="32">
        <f t="shared" si="24"/>
        <v>0</v>
      </c>
      <c r="U87" s="278">
        <f t="shared" si="25"/>
        <v>0</v>
      </c>
      <c r="V87" s="278">
        <f t="shared" si="25"/>
        <v>0</v>
      </c>
      <c r="W87" s="278">
        <f t="shared" si="25"/>
        <v>0</v>
      </c>
      <c r="X87" s="278">
        <f t="shared" si="25"/>
        <v>0</v>
      </c>
    </row>
    <row r="88" spans="1:24" ht="27" customHeight="1" x14ac:dyDescent="0.2">
      <c r="A88" s="508">
        <v>4</v>
      </c>
      <c r="B88" s="172"/>
      <c r="C88" s="275" t="s">
        <v>762</v>
      </c>
      <c r="D88" s="200" t="s">
        <v>742</v>
      </c>
      <c r="E88" s="275" t="s">
        <v>644</v>
      </c>
      <c r="F88" s="275"/>
      <c r="G88" s="283"/>
      <c r="H88" s="283"/>
      <c r="I88" s="283"/>
      <c r="J88" s="370"/>
      <c r="L88" s="62" t="str">
        <f t="shared" si="22"/>
        <v>niet ok</v>
      </c>
      <c r="M88" s="179"/>
      <c r="N88" s="179">
        <v>4</v>
      </c>
      <c r="O88" s="32">
        <f t="shared" si="23"/>
        <v>1</v>
      </c>
      <c r="P88" s="32">
        <f t="shared" si="24"/>
        <v>0</v>
      </c>
      <c r="Q88" s="32">
        <f t="shared" si="24"/>
        <v>0</v>
      </c>
      <c r="R88" s="32">
        <f t="shared" si="24"/>
        <v>1</v>
      </c>
      <c r="S88" s="32">
        <f t="shared" si="24"/>
        <v>0</v>
      </c>
      <c r="U88" s="278">
        <f t="shared" si="25"/>
        <v>0</v>
      </c>
      <c r="V88" s="278">
        <f t="shared" si="25"/>
        <v>0</v>
      </c>
      <c r="W88" s="278">
        <f t="shared" si="25"/>
        <v>0</v>
      </c>
      <c r="X88" s="278">
        <f t="shared" si="25"/>
        <v>0</v>
      </c>
    </row>
    <row r="89" spans="1:24" ht="96" x14ac:dyDescent="0.2">
      <c r="A89" s="508"/>
      <c r="B89" s="172"/>
      <c r="C89" s="275" t="s">
        <v>763</v>
      </c>
      <c r="D89" s="198" t="s">
        <v>1341</v>
      </c>
      <c r="E89" s="275" t="s">
        <v>644</v>
      </c>
      <c r="F89" s="275"/>
      <c r="G89" s="283"/>
      <c r="H89" s="283"/>
      <c r="I89" s="283"/>
      <c r="J89" s="370"/>
      <c r="L89" s="62" t="str">
        <f t="shared" si="22"/>
        <v>niet ok</v>
      </c>
      <c r="M89" s="179"/>
      <c r="N89" s="179">
        <v>4</v>
      </c>
      <c r="O89" s="32">
        <f t="shared" si="23"/>
        <v>1</v>
      </c>
      <c r="P89" s="32">
        <f t="shared" si="24"/>
        <v>0</v>
      </c>
      <c r="Q89" s="32">
        <f t="shared" si="24"/>
        <v>0</v>
      </c>
      <c r="R89" s="32">
        <f t="shared" si="24"/>
        <v>1</v>
      </c>
      <c r="S89" s="32">
        <f t="shared" si="24"/>
        <v>0</v>
      </c>
      <c r="U89" s="278">
        <f t="shared" si="25"/>
        <v>0</v>
      </c>
      <c r="V89" s="278">
        <f t="shared" si="25"/>
        <v>0</v>
      </c>
      <c r="W89" s="278">
        <f t="shared" si="25"/>
        <v>0</v>
      </c>
      <c r="X89" s="278">
        <f t="shared" si="25"/>
        <v>0</v>
      </c>
    </row>
    <row r="90" spans="1:24" ht="24.6" customHeight="1" x14ac:dyDescent="0.2">
      <c r="A90" s="508"/>
      <c r="B90" s="172"/>
      <c r="C90" s="275" t="s">
        <v>763</v>
      </c>
      <c r="D90" s="200" t="s">
        <v>1205</v>
      </c>
      <c r="E90" s="275" t="s">
        <v>644</v>
      </c>
      <c r="F90" s="275"/>
      <c r="G90" s="283"/>
      <c r="H90" s="283"/>
      <c r="I90" s="283"/>
      <c r="J90" s="370"/>
      <c r="L90" s="62" t="str">
        <f t="shared" ref="L90" si="29">IF((COUNTIF((G90:I90),"x"))=1,"ok","niet ok")</f>
        <v>niet ok</v>
      </c>
      <c r="M90" s="179"/>
      <c r="N90" s="179">
        <v>4</v>
      </c>
      <c r="O90" s="32">
        <f t="shared" ref="O90" si="30">IF(I90="x",0,1)</f>
        <v>1</v>
      </c>
      <c r="P90" s="32">
        <f t="shared" si="24"/>
        <v>0</v>
      </c>
      <c r="Q90" s="32">
        <f t="shared" si="24"/>
        <v>0</v>
      </c>
      <c r="R90" s="32">
        <f t="shared" si="24"/>
        <v>1</v>
      </c>
      <c r="S90" s="32">
        <f t="shared" si="24"/>
        <v>0</v>
      </c>
      <c r="U90" s="278">
        <f t="shared" si="25"/>
        <v>0</v>
      </c>
      <c r="V90" s="278">
        <f t="shared" si="25"/>
        <v>0</v>
      </c>
      <c r="W90" s="278">
        <f t="shared" si="25"/>
        <v>0</v>
      </c>
      <c r="X90" s="278">
        <f t="shared" si="25"/>
        <v>0</v>
      </c>
    </row>
    <row r="91" spans="1:24" ht="46.9" customHeight="1" x14ac:dyDescent="0.2">
      <c r="A91" s="508"/>
      <c r="B91" s="172"/>
      <c r="C91" s="275" t="s">
        <v>763</v>
      </c>
      <c r="D91" s="200" t="s">
        <v>1223</v>
      </c>
      <c r="E91" s="275" t="s">
        <v>644</v>
      </c>
      <c r="F91" s="275"/>
      <c r="G91" s="283"/>
      <c r="H91" s="283"/>
      <c r="I91" s="283"/>
      <c r="J91" s="370"/>
      <c r="L91" s="62" t="str">
        <f t="shared" si="22"/>
        <v>niet ok</v>
      </c>
      <c r="M91" s="179"/>
      <c r="N91" s="179">
        <v>4</v>
      </c>
      <c r="O91" s="32">
        <f t="shared" si="23"/>
        <v>1</v>
      </c>
      <c r="P91" s="32">
        <f t="shared" si="24"/>
        <v>0</v>
      </c>
      <c r="Q91" s="32">
        <f t="shared" si="24"/>
        <v>0</v>
      </c>
      <c r="R91" s="32">
        <f t="shared" si="24"/>
        <v>1</v>
      </c>
      <c r="S91" s="32">
        <f t="shared" si="24"/>
        <v>0</v>
      </c>
      <c r="U91" s="278">
        <f t="shared" si="25"/>
        <v>0</v>
      </c>
      <c r="V91" s="278">
        <f t="shared" si="25"/>
        <v>0</v>
      </c>
      <c r="W91" s="278">
        <f t="shared" si="25"/>
        <v>0</v>
      </c>
      <c r="X91" s="278">
        <f t="shared" si="25"/>
        <v>0</v>
      </c>
    </row>
    <row r="92" spans="1:24" ht="38.450000000000003" customHeight="1" x14ac:dyDescent="0.2">
      <c r="A92" s="508"/>
      <c r="B92" s="172"/>
      <c r="C92" s="275" t="s">
        <v>763</v>
      </c>
      <c r="D92" s="200" t="s">
        <v>851</v>
      </c>
      <c r="E92" s="275" t="s">
        <v>643</v>
      </c>
      <c r="F92" s="275" t="s">
        <v>853</v>
      </c>
      <c r="G92" s="283"/>
      <c r="H92" s="283"/>
      <c r="I92" s="283"/>
      <c r="J92" s="370"/>
      <c r="L92" s="62" t="str">
        <f t="shared" si="22"/>
        <v>niet ok</v>
      </c>
      <c r="M92" s="179"/>
      <c r="N92" s="179">
        <v>4</v>
      </c>
      <c r="O92" s="32">
        <f t="shared" si="23"/>
        <v>1</v>
      </c>
      <c r="P92" s="32">
        <f t="shared" si="24"/>
        <v>0</v>
      </c>
      <c r="Q92" s="32">
        <f t="shared" si="24"/>
        <v>0</v>
      </c>
      <c r="R92" s="32">
        <f t="shared" si="24"/>
        <v>1</v>
      </c>
      <c r="S92" s="32">
        <f t="shared" si="24"/>
        <v>0</v>
      </c>
      <c r="U92" s="278">
        <f t="shared" si="25"/>
        <v>0</v>
      </c>
      <c r="V92" s="278">
        <f t="shared" si="25"/>
        <v>0</v>
      </c>
      <c r="W92" s="278">
        <f t="shared" si="25"/>
        <v>0</v>
      </c>
      <c r="X92" s="278">
        <f t="shared" si="25"/>
        <v>0</v>
      </c>
    </row>
    <row r="93" spans="1:24" ht="48" x14ac:dyDescent="0.2">
      <c r="A93" s="508"/>
      <c r="B93" s="172"/>
      <c r="C93" s="275" t="s">
        <v>764</v>
      </c>
      <c r="D93" s="200" t="s">
        <v>1224</v>
      </c>
      <c r="E93" s="275" t="s">
        <v>644</v>
      </c>
      <c r="F93" s="275"/>
      <c r="G93" s="283"/>
      <c r="H93" s="283"/>
      <c r="I93" s="283"/>
      <c r="J93" s="370"/>
      <c r="L93" s="62" t="str">
        <f t="shared" si="22"/>
        <v>niet ok</v>
      </c>
      <c r="M93" s="69"/>
      <c r="N93" s="179">
        <v>4</v>
      </c>
      <c r="O93" s="32">
        <f t="shared" si="23"/>
        <v>1</v>
      </c>
      <c r="P93" s="32">
        <f t="shared" si="24"/>
        <v>0</v>
      </c>
      <c r="Q93" s="32">
        <f t="shared" si="24"/>
        <v>0</v>
      </c>
      <c r="R93" s="32">
        <f t="shared" si="24"/>
        <v>1</v>
      </c>
      <c r="S93" s="32">
        <f t="shared" si="24"/>
        <v>0</v>
      </c>
      <c r="U93" s="278">
        <f t="shared" si="25"/>
        <v>0</v>
      </c>
      <c r="V93" s="278">
        <f t="shared" si="25"/>
        <v>0</v>
      </c>
      <c r="W93" s="278">
        <f t="shared" si="25"/>
        <v>0</v>
      </c>
      <c r="X93" s="278">
        <f t="shared" si="25"/>
        <v>0</v>
      </c>
    </row>
    <row r="94" spans="1:24" ht="36" x14ac:dyDescent="0.2">
      <c r="A94" s="508"/>
      <c r="B94" s="172"/>
      <c r="C94" s="275"/>
      <c r="D94" s="200" t="s">
        <v>1355</v>
      </c>
      <c r="E94" s="275"/>
      <c r="F94" s="275" t="s">
        <v>1356</v>
      </c>
      <c r="G94" s="283"/>
      <c r="H94" s="283"/>
      <c r="I94" s="283"/>
      <c r="J94" s="370"/>
      <c r="L94" s="62" t="str">
        <f t="shared" si="22"/>
        <v>niet ok</v>
      </c>
      <c r="M94" s="69"/>
      <c r="N94" s="179">
        <v>4</v>
      </c>
      <c r="O94" s="32">
        <f t="shared" ref="O94" si="31">IF(I94="x",0,1)</f>
        <v>1</v>
      </c>
      <c r="P94" s="32">
        <f t="shared" si="24"/>
        <v>0</v>
      </c>
      <c r="Q94" s="32">
        <f t="shared" si="24"/>
        <v>0</v>
      </c>
      <c r="R94" s="32">
        <f t="shared" si="24"/>
        <v>1</v>
      </c>
      <c r="S94" s="32">
        <f t="shared" si="24"/>
        <v>0</v>
      </c>
      <c r="U94" s="278">
        <f t="shared" si="25"/>
        <v>0</v>
      </c>
      <c r="V94" s="278">
        <f t="shared" si="25"/>
        <v>0</v>
      </c>
      <c r="W94" s="278">
        <f t="shared" si="25"/>
        <v>0</v>
      </c>
      <c r="X94" s="278">
        <f t="shared" si="25"/>
        <v>0</v>
      </c>
    </row>
    <row r="95" spans="1:24" ht="15.6" customHeight="1" x14ac:dyDescent="0.2">
      <c r="A95" s="508"/>
      <c r="B95" s="172"/>
      <c r="C95" s="275" t="s">
        <v>762</v>
      </c>
      <c r="D95" s="200" t="s">
        <v>765</v>
      </c>
      <c r="E95" s="275" t="s">
        <v>644</v>
      </c>
      <c r="F95" s="275"/>
      <c r="G95" s="283"/>
      <c r="H95" s="283"/>
      <c r="I95" s="283"/>
      <c r="J95" s="370"/>
      <c r="L95" s="62" t="str">
        <f t="shared" si="22"/>
        <v>niet ok</v>
      </c>
      <c r="M95" s="62"/>
      <c r="N95" s="183">
        <v>4</v>
      </c>
      <c r="O95" s="32">
        <f t="shared" si="23"/>
        <v>1</v>
      </c>
      <c r="P95" s="32">
        <f t="shared" si="24"/>
        <v>0</v>
      </c>
      <c r="Q95" s="32">
        <f t="shared" si="24"/>
        <v>0</v>
      </c>
      <c r="R95" s="32">
        <f t="shared" si="24"/>
        <v>1</v>
      </c>
      <c r="S95" s="32">
        <f t="shared" si="24"/>
        <v>0</v>
      </c>
      <c r="U95" s="278">
        <f t="shared" si="25"/>
        <v>0</v>
      </c>
      <c r="V95" s="278">
        <f t="shared" si="25"/>
        <v>0</v>
      </c>
      <c r="W95" s="278">
        <f t="shared" si="25"/>
        <v>0</v>
      </c>
      <c r="X95" s="278">
        <f t="shared" si="25"/>
        <v>0</v>
      </c>
    </row>
    <row r="96" spans="1:24" ht="36" x14ac:dyDescent="0.2">
      <c r="A96" s="512">
        <v>5</v>
      </c>
      <c r="B96" s="172"/>
      <c r="C96" s="275" t="s">
        <v>763</v>
      </c>
      <c r="D96" s="198" t="s">
        <v>1354</v>
      </c>
      <c r="E96" s="275"/>
      <c r="F96" s="275"/>
      <c r="G96" s="283"/>
      <c r="H96" s="283"/>
      <c r="I96" s="283"/>
      <c r="J96" s="370"/>
      <c r="L96" s="62" t="str">
        <f t="shared" si="22"/>
        <v>niet ok</v>
      </c>
      <c r="M96" s="62"/>
      <c r="N96" s="183">
        <v>5</v>
      </c>
      <c r="O96" s="32">
        <f t="shared" si="23"/>
        <v>1</v>
      </c>
      <c r="P96" s="32">
        <f t="shared" si="24"/>
        <v>0</v>
      </c>
      <c r="Q96" s="32">
        <f t="shared" si="24"/>
        <v>0</v>
      </c>
      <c r="R96" s="32">
        <f t="shared" si="24"/>
        <v>0</v>
      </c>
      <c r="S96" s="32">
        <f t="shared" si="24"/>
        <v>1</v>
      </c>
      <c r="U96" s="278">
        <f t="shared" si="25"/>
        <v>0</v>
      </c>
      <c r="V96" s="278">
        <f t="shared" si="25"/>
        <v>0</v>
      </c>
      <c r="W96" s="278">
        <f t="shared" si="25"/>
        <v>0</v>
      </c>
      <c r="X96" s="278">
        <f t="shared" si="25"/>
        <v>0</v>
      </c>
    </row>
    <row r="97" spans="1:30" ht="48" x14ac:dyDescent="0.2">
      <c r="A97" s="512"/>
      <c r="B97" s="172"/>
      <c r="C97" s="275" t="s">
        <v>763</v>
      </c>
      <c r="D97" s="200" t="s">
        <v>1096</v>
      </c>
      <c r="E97" s="275" t="s">
        <v>644</v>
      </c>
      <c r="F97" s="275"/>
      <c r="G97" s="283"/>
      <c r="H97" s="283"/>
      <c r="I97" s="283"/>
      <c r="J97" s="370"/>
      <c r="L97" s="62" t="str">
        <f t="shared" si="22"/>
        <v>niet ok</v>
      </c>
      <c r="M97" s="62"/>
      <c r="N97" s="183">
        <v>5</v>
      </c>
      <c r="O97" s="32">
        <f t="shared" si="23"/>
        <v>1</v>
      </c>
      <c r="P97" s="32">
        <f t="shared" si="24"/>
        <v>0</v>
      </c>
      <c r="Q97" s="32">
        <f t="shared" si="24"/>
        <v>0</v>
      </c>
      <c r="R97" s="32">
        <f t="shared" si="24"/>
        <v>0</v>
      </c>
      <c r="S97" s="32">
        <f t="shared" si="24"/>
        <v>1</v>
      </c>
      <c r="U97" s="278">
        <f t="shared" si="25"/>
        <v>0</v>
      </c>
      <c r="V97" s="278">
        <f t="shared" si="25"/>
        <v>0</v>
      </c>
      <c r="W97" s="278">
        <f t="shared" si="25"/>
        <v>0</v>
      </c>
      <c r="X97" s="278">
        <f t="shared" si="25"/>
        <v>0</v>
      </c>
    </row>
    <row r="98" spans="1:30" ht="84.75" thickBot="1" x14ac:dyDescent="0.25">
      <c r="A98" s="513"/>
      <c r="B98" s="188"/>
      <c r="C98" s="248" t="s">
        <v>762</v>
      </c>
      <c r="D98" s="253" t="s">
        <v>1198</v>
      </c>
      <c r="E98" s="248" t="s">
        <v>644</v>
      </c>
      <c r="F98" s="248"/>
      <c r="G98" s="371"/>
      <c r="H98" s="371"/>
      <c r="I98" s="371"/>
      <c r="J98" s="372"/>
      <c r="L98" s="62" t="str">
        <f t="shared" si="22"/>
        <v>niet ok</v>
      </c>
      <c r="M98" s="62"/>
      <c r="N98" s="183">
        <v>5</v>
      </c>
      <c r="O98" s="32">
        <f t="shared" si="23"/>
        <v>1</v>
      </c>
      <c r="P98" s="32">
        <f t="shared" si="24"/>
        <v>0</v>
      </c>
      <c r="Q98" s="32">
        <f t="shared" si="24"/>
        <v>0</v>
      </c>
      <c r="R98" s="32">
        <f t="shared" si="24"/>
        <v>0</v>
      </c>
      <c r="S98" s="32">
        <f t="shared" si="24"/>
        <v>1</v>
      </c>
      <c r="U98" s="278">
        <f t="shared" si="25"/>
        <v>0</v>
      </c>
      <c r="V98" s="278">
        <f t="shared" si="25"/>
        <v>0</v>
      </c>
      <c r="W98" s="278">
        <f t="shared" si="25"/>
        <v>0</v>
      </c>
      <c r="X98" s="278">
        <f t="shared" si="25"/>
        <v>0</v>
      </c>
    </row>
    <row r="99" spans="1:30" ht="12.75" thickBot="1" x14ac:dyDescent="0.25">
      <c r="L99" s="179"/>
      <c r="M99" s="179"/>
      <c r="N99" s="62" t="str">
        <f>IF(COUNT(N66:N98)=SUM(P99:S99),"OK","niet ok")</f>
        <v>OK</v>
      </c>
      <c r="O99" s="32"/>
      <c r="P99" s="32">
        <f>SUM(P66:P98)</f>
        <v>7</v>
      </c>
      <c r="Q99" s="32">
        <f t="shared" ref="Q99:S99" si="32">SUM(Q66:Q98)</f>
        <v>15</v>
      </c>
      <c r="R99" s="32">
        <f t="shared" si="32"/>
        <v>8</v>
      </c>
      <c r="S99" s="32">
        <f t="shared" si="32"/>
        <v>3</v>
      </c>
      <c r="U99" s="32">
        <f t="shared" ref="U99:X99" si="33">SUM(U66:U98)</f>
        <v>0</v>
      </c>
      <c r="V99" s="32">
        <f t="shared" si="33"/>
        <v>0</v>
      </c>
      <c r="W99" s="32">
        <f t="shared" si="33"/>
        <v>0</v>
      </c>
      <c r="X99" s="32">
        <f t="shared" si="33"/>
        <v>0</v>
      </c>
      <c r="Z99" s="278">
        <f>IF(P99=0,0,U99/P99)</f>
        <v>0</v>
      </c>
      <c r="AA99" s="278">
        <f t="shared" ref="AA99" si="34">IF(Q99=0,0,V99/Q99)</f>
        <v>0</v>
      </c>
      <c r="AB99" s="278">
        <f t="shared" ref="AB99" si="35">IF(R99=0,0,W99/R99)</f>
        <v>0</v>
      </c>
      <c r="AC99" s="278">
        <f t="shared" ref="AC99" si="36">IF(S99=0,0,X99/S99)</f>
        <v>0</v>
      </c>
      <c r="AD99" s="277">
        <f>1+SUM(Z99:AC99)</f>
        <v>1</v>
      </c>
    </row>
    <row r="100" spans="1:30" ht="18" x14ac:dyDescent="0.25">
      <c r="A100" s="673" t="s">
        <v>734</v>
      </c>
      <c r="B100" s="675" t="s">
        <v>453</v>
      </c>
      <c r="C100" s="671" t="s">
        <v>1391</v>
      </c>
      <c r="D100" s="671"/>
      <c r="E100" s="150"/>
      <c r="F100" s="151"/>
      <c r="G100" s="671" t="s">
        <v>1009</v>
      </c>
      <c r="H100" s="671"/>
      <c r="I100" s="671"/>
      <c r="J100" s="679" t="s">
        <v>1048</v>
      </c>
      <c r="L100" s="62"/>
      <c r="M100" s="62"/>
      <c r="N100" s="62"/>
      <c r="O100" s="32"/>
      <c r="P100" s="32"/>
      <c r="Q100" s="32"/>
    </row>
    <row r="101" spans="1:30" ht="18" x14ac:dyDescent="0.25">
      <c r="A101" s="674"/>
      <c r="B101" s="676"/>
      <c r="C101" s="676" t="s">
        <v>462</v>
      </c>
      <c r="D101" s="182" t="s">
        <v>985</v>
      </c>
      <c r="E101" s="252"/>
      <c r="F101" s="252"/>
      <c r="G101" s="672">
        <f>AD127</f>
        <v>1</v>
      </c>
      <c r="H101" s="672"/>
      <c r="I101" s="672"/>
      <c r="J101" s="680"/>
      <c r="L101" s="62"/>
      <c r="M101" s="62"/>
      <c r="N101" s="62"/>
      <c r="O101" s="32"/>
      <c r="P101" s="32"/>
      <c r="Q101" s="32"/>
    </row>
    <row r="102" spans="1:30" ht="38.25" x14ac:dyDescent="0.2">
      <c r="A102" s="674"/>
      <c r="B102" s="676"/>
      <c r="C102" s="676"/>
      <c r="D102" s="177" t="s">
        <v>647</v>
      </c>
      <c r="E102" s="281" t="s">
        <v>642</v>
      </c>
      <c r="F102" s="281" t="s">
        <v>102</v>
      </c>
      <c r="G102" s="281" t="s">
        <v>100</v>
      </c>
      <c r="H102" s="281" t="s">
        <v>101</v>
      </c>
      <c r="I102" s="281" t="s">
        <v>224</v>
      </c>
      <c r="J102" s="680"/>
      <c r="L102" s="62"/>
      <c r="M102" s="62"/>
      <c r="N102" s="62"/>
      <c r="O102" s="32"/>
      <c r="P102" s="32"/>
      <c r="Q102" s="32"/>
    </row>
    <row r="103" spans="1:30" ht="24" x14ac:dyDescent="0.2">
      <c r="A103" s="506">
        <v>2</v>
      </c>
      <c r="B103" s="172"/>
      <c r="C103" s="275" t="s">
        <v>762</v>
      </c>
      <c r="D103" s="200" t="s">
        <v>990</v>
      </c>
      <c r="E103" s="275"/>
      <c r="F103" s="275"/>
      <c r="G103" s="283"/>
      <c r="H103" s="283"/>
      <c r="I103" s="283"/>
      <c r="J103" s="370"/>
      <c r="L103" s="62" t="str">
        <f t="shared" ref="L103:L126" si="37">IF((COUNTIF((G103:I103),"x"))=1,"ok","niet ok")</f>
        <v>niet ok</v>
      </c>
      <c r="M103" s="180"/>
      <c r="N103" s="179">
        <v>2</v>
      </c>
      <c r="O103" s="32">
        <f t="shared" ref="O103:O126" si="38">IF(I103="x",0,1)</f>
        <v>1</v>
      </c>
      <c r="P103" s="32">
        <f t="shared" ref="P103:S126" si="39">IF(AND($O103=1,$N103=P$16),1,0)</f>
        <v>1</v>
      </c>
      <c r="Q103" s="32">
        <f t="shared" si="39"/>
        <v>0</v>
      </c>
      <c r="R103" s="32">
        <f t="shared" si="39"/>
        <v>0</v>
      </c>
      <c r="S103" s="32">
        <f t="shared" si="39"/>
        <v>0</v>
      </c>
      <c r="U103" s="278">
        <f t="shared" ref="U103:X126" si="40">IF(AND($N103=U$16,$G103="x"),1,0)</f>
        <v>0</v>
      </c>
      <c r="V103" s="278">
        <f t="shared" si="40"/>
        <v>0</v>
      </c>
      <c r="W103" s="278">
        <f t="shared" si="40"/>
        <v>0</v>
      </c>
      <c r="X103" s="278">
        <f t="shared" si="40"/>
        <v>0</v>
      </c>
    </row>
    <row r="104" spans="1:30" ht="72" x14ac:dyDescent="0.2">
      <c r="A104" s="506"/>
      <c r="B104" s="172"/>
      <c r="C104" s="275" t="s">
        <v>763</v>
      </c>
      <c r="D104" s="198" t="s">
        <v>1357</v>
      </c>
      <c r="E104" s="275"/>
      <c r="F104" s="275"/>
      <c r="G104" s="283"/>
      <c r="H104" s="283"/>
      <c r="I104" s="283"/>
      <c r="J104" s="370"/>
      <c r="L104" s="62" t="str">
        <f t="shared" si="37"/>
        <v>niet ok</v>
      </c>
      <c r="M104" s="180"/>
      <c r="N104" s="179">
        <v>2</v>
      </c>
      <c r="O104" s="32">
        <f t="shared" si="38"/>
        <v>1</v>
      </c>
      <c r="P104" s="32">
        <f t="shared" si="39"/>
        <v>1</v>
      </c>
      <c r="Q104" s="32">
        <f t="shared" si="39"/>
        <v>0</v>
      </c>
      <c r="R104" s="32">
        <f t="shared" si="39"/>
        <v>0</v>
      </c>
      <c r="S104" s="32">
        <f t="shared" si="39"/>
        <v>0</v>
      </c>
      <c r="U104" s="278">
        <f t="shared" si="40"/>
        <v>0</v>
      </c>
      <c r="V104" s="278">
        <f t="shared" si="40"/>
        <v>0</v>
      </c>
      <c r="W104" s="278">
        <f t="shared" si="40"/>
        <v>0</v>
      </c>
      <c r="X104" s="278">
        <f t="shared" si="40"/>
        <v>0</v>
      </c>
    </row>
    <row r="105" spans="1:30" ht="47.45" customHeight="1" x14ac:dyDescent="0.2">
      <c r="A105" s="506"/>
      <c r="B105" s="172"/>
      <c r="C105" s="275" t="s">
        <v>763</v>
      </c>
      <c r="D105" s="200" t="s">
        <v>991</v>
      </c>
      <c r="E105" s="275"/>
      <c r="F105" s="275"/>
      <c r="G105" s="283"/>
      <c r="H105" s="283"/>
      <c r="I105" s="283"/>
      <c r="J105" s="370"/>
      <c r="L105" s="62" t="str">
        <f t="shared" si="37"/>
        <v>niet ok</v>
      </c>
      <c r="M105" s="180"/>
      <c r="N105" s="179">
        <v>2</v>
      </c>
      <c r="O105" s="32">
        <f t="shared" si="38"/>
        <v>1</v>
      </c>
      <c r="P105" s="32">
        <f t="shared" si="39"/>
        <v>1</v>
      </c>
      <c r="Q105" s="32">
        <f t="shared" si="39"/>
        <v>0</v>
      </c>
      <c r="R105" s="32">
        <f t="shared" si="39"/>
        <v>0</v>
      </c>
      <c r="S105" s="32">
        <f t="shared" si="39"/>
        <v>0</v>
      </c>
      <c r="U105" s="278">
        <f t="shared" si="40"/>
        <v>0</v>
      </c>
      <c r="V105" s="278">
        <f t="shared" si="40"/>
        <v>0</v>
      </c>
      <c r="W105" s="278">
        <f t="shared" si="40"/>
        <v>0</v>
      </c>
      <c r="X105" s="278">
        <f t="shared" si="40"/>
        <v>0</v>
      </c>
    </row>
    <row r="106" spans="1:30" x14ac:dyDescent="0.2">
      <c r="A106" s="506"/>
      <c r="B106" s="172"/>
      <c r="C106" s="275" t="s">
        <v>763</v>
      </c>
      <c r="D106" s="198" t="s">
        <v>1208</v>
      </c>
      <c r="E106" s="275"/>
      <c r="F106" s="275"/>
      <c r="G106" s="283"/>
      <c r="H106" s="283"/>
      <c r="I106" s="283"/>
      <c r="J106" s="370"/>
      <c r="L106" s="62" t="str">
        <f t="shared" si="37"/>
        <v>niet ok</v>
      </c>
      <c r="M106" s="180"/>
      <c r="N106" s="179">
        <v>2</v>
      </c>
      <c r="O106" s="32">
        <f t="shared" si="38"/>
        <v>1</v>
      </c>
      <c r="P106" s="32">
        <f t="shared" si="39"/>
        <v>1</v>
      </c>
      <c r="Q106" s="32">
        <f t="shared" si="39"/>
        <v>0</v>
      </c>
      <c r="R106" s="32">
        <f t="shared" si="39"/>
        <v>0</v>
      </c>
      <c r="S106" s="32">
        <f t="shared" si="39"/>
        <v>0</v>
      </c>
      <c r="U106" s="278">
        <f t="shared" si="40"/>
        <v>0</v>
      </c>
      <c r="V106" s="278">
        <f t="shared" si="40"/>
        <v>0</v>
      </c>
      <c r="W106" s="278">
        <f t="shared" si="40"/>
        <v>0</v>
      </c>
      <c r="X106" s="278">
        <f t="shared" si="40"/>
        <v>0</v>
      </c>
    </row>
    <row r="107" spans="1:30" x14ac:dyDescent="0.2">
      <c r="A107" s="506"/>
      <c r="B107" s="172"/>
      <c r="C107" s="275" t="s">
        <v>764</v>
      </c>
      <c r="D107" s="200" t="s">
        <v>820</v>
      </c>
      <c r="E107" s="275"/>
      <c r="F107" s="275"/>
      <c r="G107" s="283"/>
      <c r="H107" s="283"/>
      <c r="I107" s="283"/>
      <c r="J107" s="370"/>
      <c r="L107" s="62" t="str">
        <f t="shared" si="37"/>
        <v>niet ok</v>
      </c>
      <c r="M107" s="180"/>
      <c r="N107" s="179">
        <v>2</v>
      </c>
      <c r="O107" s="32">
        <f t="shared" si="38"/>
        <v>1</v>
      </c>
      <c r="P107" s="32">
        <f t="shared" si="39"/>
        <v>1</v>
      </c>
      <c r="Q107" s="32">
        <f t="shared" si="39"/>
        <v>0</v>
      </c>
      <c r="R107" s="32">
        <f t="shared" si="39"/>
        <v>0</v>
      </c>
      <c r="S107" s="32">
        <f t="shared" si="39"/>
        <v>0</v>
      </c>
      <c r="U107" s="278">
        <f t="shared" si="40"/>
        <v>0</v>
      </c>
      <c r="V107" s="278">
        <f t="shared" si="40"/>
        <v>0</v>
      </c>
      <c r="W107" s="278">
        <f t="shared" si="40"/>
        <v>0</v>
      </c>
      <c r="X107" s="278">
        <f t="shared" si="40"/>
        <v>0</v>
      </c>
    </row>
    <row r="108" spans="1:30" x14ac:dyDescent="0.2">
      <c r="A108" s="506"/>
      <c r="B108" s="172"/>
      <c r="C108" s="275" t="s">
        <v>762</v>
      </c>
      <c r="D108" s="200" t="s">
        <v>1099</v>
      </c>
      <c r="E108" s="275"/>
      <c r="F108" s="275"/>
      <c r="G108" s="283"/>
      <c r="H108" s="283"/>
      <c r="I108" s="283"/>
      <c r="J108" s="370"/>
      <c r="L108" s="62" t="str">
        <f t="shared" si="37"/>
        <v>niet ok</v>
      </c>
      <c r="M108" s="180"/>
      <c r="N108" s="179">
        <v>2</v>
      </c>
      <c r="O108" s="32">
        <f t="shared" si="38"/>
        <v>1</v>
      </c>
      <c r="P108" s="32">
        <f t="shared" si="39"/>
        <v>1</v>
      </c>
      <c r="Q108" s="32">
        <f t="shared" si="39"/>
        <v>0</v>
      </c>
      <c r="R108" s="32">
        <f t="shared" si="39"/>
        <v>0</v>
      </c>
      <c r="S108" s="32">
        <f t="shared" si="39"/>
        <v>0</v>
      </c>
      <c r="U108" s="278">
        <f t="shared" si="40"/>
        <v>0</v>
      </c>
      <c r="V108" s="278">
        <f t="shared" si="40"/>
        <v>0</v>
      </c>
      <c r="W108" s="278">
        <f t="shared" si="40"/>
        <v>0</v>
      </c>
      <c r="X108" s="278">
        <f t="shared" si="40"/>
        <v>0</v>
      </c>
    </row>
    <row r="109" spans="1:30" ht="96" x14ac:dyDescent="0.2">
      <c r="A109" s="507">
        <v>3</v>
      </c>
      <c r="B109" s="172"/>
      <c r="C109" s="275" t="s">
        <v>762</v>
      </c>
      <c r="D109" s="198" t="s">
        <v>1358</v>
      </c>
      <c r="E109" s="275"/>
      <c r="F109" s="275"/>
      <c r="G109" s="283"/>
      <c r="H109" s="283"/>
      <c r="I109" s="283"/>
      <c r="J109" s="370"/>
      <c r="L109" s="62" t="str">
        <f t="shared" si="37"/>
        <v>niet ok</v>
      </c>
      <c r="M109" s="180"/>
      <c r="N109" s="179">
        <v>3</v>
      </c>
      <c r="O109" s="32">
        <f t="shared" si="38"/>
        <v>1</v>
      </c>
      <c r="P109" s="32">
        <f t="shared" si="39"/>
        <v>0</v>
      </c>
      <c r="Q109" s="32">
        <f t="shared" si="39"/>
        <v>1</v>
      </c>
      <c r="R109" s="32">
        <f t="shared" si="39"/>
        <v>0</v>
      </c>
      <c r="S109" s="32">
        <f t="shared" si="39"/>
        <v>0</v>
      </c>
      <c r="U109" s="278">
        <f t="shared" si="40"/>
        <v>0</v>
      </c>
      <c r="V109" s="278">
        <f t="shared" si="40"/>
        <v>0</v>
      </c>
      <c r="W109" s="278">
        <f t="shared" si="40"/>
        <v>0</v>
      </c>
      <c r="X109" s="278">
        <f t="shared" si="40"/>
        <v>0</v>
      </c>
    </row>
    <row r="110" spans="1:30" x14ac:dyDescent="0.2">
      <c r="A110" s="507"/>
      <c r="B110" s="172"/>
      <c r="C110" s="275" t="s">
        <v>763</v>
      </c>
      <c r="D110" s="200" t="s">
        <v>1226</v>
      </c>
      <c r="E110" s="275"/>
      <c r="F110" s="275"/>
      <c r="G110" s="283"/>
      <c r="H110" s="283"/>
      <c r="I110" s="283"/>
      <c r="J110" s="370"/>
      <c r="L110" s="62" t="str">
        <f t="shared" si="37"/>
        <v>niet ok</v>
      </c>
      <c r="M110" s="180"/>
      <c r="N110" s="179">
        <v>3</v>
      </c>
      <c r="O110" s="32">
        <f t="shared" si="38"/>
        <v>1</v>
      </c>
      <c r="P110" s="32">
        <f t="shared" si="39"/>
        <v>0</v>
      </c>
      <c r="Q110" s="32">
        <f t="shared" si="39"/>
        <v>1</v>
      </c>
      <c r="R110" s="32">
        <f t="shared" si="39"/>
        <v>0</v>
      </c>
      <c r="S110" s="32">
        <f t="shared" si="39"/>
        <v>0</v>
      </c>
      <c r="U110" s="278">
        <f t="shared" si="40"/>
        <v>0</v>
      </c>
      <c r="V110" s="278">
        <f t="shared" si="40"/>
        <v>0</v>
      </c>
      <c r="W110" s="278">
        <f t="shared" si="40"/>
        <v>0</v>
      </c>
      <c r="X110" s="278">
        <f t="shared" si="40"/>
        <v>0</v>
      </c>
    </row>
    <row r="111" spans="1:30" x14ac:dyDescent="0.2">
      <c r="A111" s="507"/>
      <c r="B111" s="172"/>
      <c r="C111" s="275" t="s">
        <v>763</v>
      </c>
      <c r="D111" s="200" t="s">
        <v>735</v>
      </c>
      <c r="E111" s="275"/>
      <c r="F111" s="275"/>
      <c r="G111" s="283"/>
      <c r="H111" s="283"/>
      <c r="I111" s="283"/>
      <c r="J111" s="370"/>
      <c r="L111" s="62" t="str">
        <f t="shared" si="37"/>
        <v>niet ok</v>
      </c>
      <c r="M111" s="180"/>
      <c r="N111" s="179">
        <v>3</v>
      </c>
      <c r="O111" s="32">
        <f t="shared" si="38"/>
        <v>1</v>
      </c>
      <c r="P111" s="32">
        <f t="shared" si="39"/>
        <v>0</v>
      </c>
      <c r="Q111" s="32">
        <f t="shared" si="39"/>
        <v>1</v>
      </c>
      <c r="R111" s="32">
        <f t="shared" si="39"/>
        <v>0</v>
      </c>
      <c r="S111" s="32">
        <f t="shared" si="39"/>
        <v>0</v>
      </c>
      <c r="U111" s="278">
        <f t="shared" si="40"/>
        <v>0</v>
      </c>
      <c r="V111" s="278">
        <f t="shared" si="40"/>
        <v>0</v>
      </c>
      <c r="W111" s="278">
        <f t="shared" si="40"/>
        <v>0</v>
      </c>
      <c r="X111" s="278">
        <f t="shared" si="40"/>
        <v>0</v>
      </c>
    </row>
    <row r="112" spans="1:30" ht="36" x14ac:dyDescent="0.2">
      <c r="A112" s="507"/>
      <c r="B112" s="172"/>
      <c r="C112" s="275" t="s">
        <v>763</v>
      </c>
      <c r="D112" s="200" t="s">
        <v>821</v>
      </c>
      <c r="E112" s="275"/>
      <c r="F112" s="275"/>
      <c r="G112" s="283"/>
      <c r="H112" s="283"/>
      <c r="I112" s="283"/>
      <c r="J112" s="370"/>
      <c r="L112" s="62" t="str">
        <f t="shared" si="37"/>
        <v>niet ok</v>
      </c>
      <c r="M112" s="179"/>
      <c r="N112" s="179">
        <v>3</v>
      </c>
      <c r="O112" s="32">
        <f t="shared" si="38"/>
        <v>1</v>
      </c>
      <c r="P112" s="32">
        <f t="shared" si="39"/>
        <v>0</v>
      </c>
      <c r="Q112" s="32">
        <f t="shared" si="39"/>
        <v>1</v>
      </c>
      <c r="R112" s="32">
        <f t="shared" si="39"/>
        <v>0</v>
      </c>
      <c r="S112" s="32">
        <f t="shared" si="39"/>
        <v>0</v>
      </c>
      <c r="U112" s="278">
        <f t="shared" si="40"/>
        <v>0</v>
      </c>
      <c r="V112" s="278">
        <f t="shared" si="40"/>
        <v>0</v>
      </c>
      <c r="W112" s="278">
        <f t="shared" si="40"/>
        <v>0</v>
      </c>
      <c r="X112" s="278">
        <f t="shared" si="40"/>
        <v>0</v>
      </c>
    </row>
    <row r="113" spans="1:30" ht="36" x14ac:dyDescent="0.2">
      <c r="A113" s="507"/>
      <c r="B113" s="172"/>
      <c r="C113" s="275" t="s">
        <v>764</v>
      </c>
      <c r="D113" s="200" t="s">
        <v>1100</v>
      </c>
      <c r="E113" s="275"/>
      <c r="F113" s="275"/>
      <c r="G113" s="283"/>
      <c r="H113" s="283"/>
      <c r="I113" s="283"/>
      <c r="J113" s="370"/>
      <c r="L113" s="62" t="str">
        <f t="shared" si="37"/>
        <v>niet ok</v>
      </c>
      <c r="M113" s="179"/>
      <c r="N113" s="179">
        <v>3</v>
      </c>
      <c r="O113" s="32">
        <f t="shared" si="38"/>
        <v>1</v>
      </c>
      <c r="P113" s="32">
        <f t="shared" si="39"/>
        <v>0</v>
      </c>
      <c r="Q113" s="32">
        <f t="shared" si="39"/>
        <v>1</v>
      </c>
      <c r="R113" s="32">
        <f t="shared" si="39"/>
        <v>0</v>
      </c>
      <c r="S113" s="32">
        <f t="shared" si="39"/>
        <v>0</v>
      </c>
      <c r="U113" s="278">
        <f t="shared" si="40"/>
        <v>0</v>
      </c>
      <c r="V113" s="278">
        <f t="shared" si="40"/>
        <v>0</v>
      </c>
      <c r="W113" s="278">
        <f t="shared" si="40"/>
        <v>0</v>
      </c>
      <c r="X113" s="278">
        <f t="shared" si="40"/>
        <v>0</v>
      </c>
    </row>
    <row r="114" spans="1:30" x14ac:dyDescent="0.2">
      <c r="A114" s="507"/>
      <c r="B114" s="172"/>
      <c r="C114" s="275"/>
      <c r="D114" s="200" t="s">
        <v>1359</v>
      </c>
      <c r="E114" s="275"/>
      <c r="F114" s="275"/>
      <c r="G114" s="283"/>
      <c r="H114" s="283"/>
      <c r="I114" s="283"/>
      <c r="J114" s="370"/>
      <c r="L114" s="62" t="str">
        <f t="shared" si="37"/>
        <v>niet ok</v>
      </c>
      <c r="M114" s="179"/>
      <c r="N114" s="179">
        <v>3</v>
      </c>
      <c r="O114" s="32">
        <f t="shared" ref="O114" si="41">IF(I114="x",0,1)</f>
        <v>1</v>
      </c>
      <c r="P114" s="32">
        <f t="shared" si="39"/>
        <v>0</v>
      </c>
      <c r="Q114" s="32">
        <f t="shared" si="39"/>
        <v>1</v>
      </c>
      <c r="R114" s="32">
        <f t="shared" si="39"/>
        <v>0</v>
      </c>
      <c r="S114" s="32">
        <f t="shared" si="39"/>
        <v>0</v>
      </c>
      <c r="U114" s="278">
        <f t="shared" si="40"/>
        <v>0</v>
      </c>
      <c r="V114" s="278">
        <f t="shared" si="40"/>
        <v>0</v>
      </c>
      <c r="W114" s="278">
        <f t="shared" si="40"/>
        <v>0</v>
      </c>
      <c r="X114" s="278">
        <f t="shared" si="40"/>
        <v>0</v>
      </c>
    </row>
    <row r="115" spans="1:30" ht="36" x14ac:dyDescent="0.2">
      <c r="A115" s="507"/>
      <c r="B115" s="172"/>
      <c r="C115" s="275" t="s">
        <v>764</v>
      </c>
      <c r="D115" s="200" t="s">
        <v>822</v>
      </c>
      <c r="E115" s="275"/>
      <c r="F115" s="275"/>
      <c r="G115" s="283"/>
      <c r="H115" s="283"/>
      <c r="I115" s="283"/>
      <c r="J115" s="370"/>
      <c r="L115" s="62" t="str">
        <f t="shared" si="37"/>
        <v>niet ok</v>
      </c>
      <c r="M115" s="179"/>
      <c r="N115" s="179">
        <v>3</v>
      </c>
      <c r="O115" s="32">
        <f t="shared" si="38"/>
        <v>1</v>
      </c>
      <c r="P115" s="32">
        <f t="shared" si="39"/>
        <v>0</v>
      </c>
      <c r="Q115" s="32">
        <f t="shared" si="39"/>
        <v>1</v>
      </c>
      <c r="R115" s="32">
        <f t="shared" si="39"/>
        <v>0</v>
      </c>
      <c r="S115" s="32">
        <f t="shared" si="39"/>
        <v>0</v>
      </c>
      <c r="U115" s="278">
        <f t="shared" si="40"/>
        <v>0</v>
      </c>
      <c r="V115" s="278">
        <f t="shared" si="40"/>
        <v>0</v>
      </c>
      <c r="W115" s="278">
        <f t="shared" si="40"/>
        <v>0</v>
      </c>
      <c r="X115" s="278">
        <f t="shared" si="40"/>
        <v>0</v>
      </c>
    </row>
    <row r="116" spans="1:30" ht="36" x14ac:dyDescent="0.2">
      <c r="A116" s="507"/>
      <c r="B116" s="172"/>
      <c r="C116" s="275" t="s">
        <v>764</v>
      </c>
      <c r="D116" s="200" t="s">
        <v>823</v>
      </c>
      <c r="E116" s="275"/>
      <c r="F116" s="275"/>
      <c r="G116" s="283"/>
      <c r="H116" s="283"/>
      <c r="I116" s="283"/>
      <c r="J116" s="370"/>
      <c r="L116" s="62" t="str">
        <f t="shared" si="37"/>
        <v>niet ok</v>
      </c>
      <c r="M116" s="179"/>
      <c r="N116" s="179">
        <v>3</v>
      </c>
      <c r="O116" s="32">
        <f t="shared" si="38"/>
        <v>1</v>
      </c>
      <c r="P116" s="32">
        <f t="shared" si="39"/>
        <v>0</v>
      </c>
      <c r="Q116" s="32">
        <f t="shared" si="39"/>
        <v>1</v>
      </c>
      <c r="R116" s="32">
        <f t="shared" si="39"/>
        <v>0</v>
      </c>
      <c r="S116" s="32">
        <f t="shared" si="39"/>
        <v>0</v>
      </c>
      <c r="U116" s="278">
        <f t="shared" si="40"/>
        <v>0</v>
      </c>
      <c r="V116" s="278">
        <f t="shared" si="40"/>
        <v>0</v>
      </c>
      <c r="W116" s="278">
        <f t="shared" si="40"/>
        <v>0</v>
      </c>
      <c r="X116" s="278">
        <f t="shared" si="40"/>
        <v>0</v>
      </c>
    </row>
    <row r="117" spans="1:30" ht="24" x14ac:dyDescent="0.2">
      <c r="A117" s="507"/>
      <c r="B117" s="172"/>
      <c r="C117" s="275" t="s">
        <v>762</v>
      </c>
      <c r="D117" s="200" t="s">
        <v>1209</v>
      </c>
      <c r="E117" s="275"/>
      <c r="F117" s="275"/>
      <c r="G117" s="283"/>
      <c r="H117" s="283"/>
      <c r="I117" s="283"/>
      <c r="J117" s="370"/>
      <c r="L117" s="62" t="str">
        <f t="shared" si="37"/>
        <v>niet ok</v>
      </c>
      <c r="M117" s="179"/>
      <c r="N117" s="179">
        <v>3</v>
      </c>
      <c r="O117" s="32">
        <f t="shared" si="38"/>
        <v>1</v>
      </c>
      <c r="P117" s="32">
        <f t="shared" si="39"/>
        <v>0</v>
      </c>
      <c r="Q117" s="32">
        <f t="shared" si="39"/>
        <v>1</v>
      </c>
      <c r="R117" s="32">
        <f t="shared" si="39"/>
        <v>0</v>
      </c>
      <c r="S117" s="32">
        <f t="shared" si="39"/>
        <v>0</v>
      </c>
      <c r="U117" s="278">
        <f t="shared" si="40"/>
        <v>0</v>
      </c>
      <c r="V117" s="278">
        <f t="shared" si="40"/>
        <v>0</v>
      </c>
      <c r="W117" s="278">
        <f t="shared" si="40"/>
        <v>0</v>
      </c>
      <c r="X117" s="278">
        <f t="shared" si="40"/>
        <v>0</v>
      </c>
    </row>
    <row r="118" spans="1:30" ht="60" x14ac:dyDescent="0.2">
      <c r="A118" s="508">
        <v>4</v>
      </c>
      <c r="B118" s="172"/>
      <c r="C118" s="275" t="s">
        <v>762</v>
      </c>
      <c r="D118" s="200" t="s">
        <v>824</v>
      </c>
      <c r="E118" s="275"/>
      <c r="F118" s="275"/>
      <c r="G118" s="283"/>
      <c r="H118" s="283"/>
      <c r="I118" s="283"/>
      <c r="J118" s="370"/>
      <c r="L118" s="62" t="str">
        <f t="shared" si="37"/>
        <v>niet ok</v>
      </c>
      <c r="M118" s="69"/>
      <c r="N118" s="179">
        <v>4</v>
      </c>
      <c r="O118" s="32">
        <f t="shared" si="38"/>
        <v>1</v>
      </c>
      <c r="P118" s="32">
        <f t="shared" si="39"/>
        <v>0</v>
      </c>
      <c r="Q118" s="32">
        <f t="shared" si="39"/>
        <v>0</v>
      </c>
      <c r="R118" s="32">
        <f t="shared" si="39"/>
        <v>1</v>
      </c>
      <c r="S118" s="32">
        <f t="shared" si="39"/>
        <v>0</v>
      </c>
      <c r="U118" s="278">
        <f t="shared" si="40"/>
        <v>0</v>
      </c>
      <c r="V118" s="278">
        <f t="shared" si="40"/>
        <v>0</v>
      </c>
      <c r="W118" s="278">
        <f t="shared" si="40"/>
        <v>0</v>
      </c>
      <c r="X118" s="278">
        <f t="shared" si="40"/>
        <v>0</v>
      </c>
    </row>
    <row r="119" spans="1:30" ht="48" customHeight="1" x14ac:dyDescent="0.2">
      <c r="A119" s="508"/>
      <c r="B119" s="172"/>
      <c r="C119" s="275" t="s">
        <v>763</v>
      </c>
      <c r="D119" s="200" t="s">
        <v>1223</v>
      </c>
      <c r="E119" s="275"/>
      <c r="F119" s="275"/>
      <c r="G119" s="283"/>
      <c r="H119" s="283"/>
      <c r="I119" s="283"/>
      <c r="J119" s="370"/>
      <c r="L119" s="62" t="str">
        <f t="shared" si="37"/>
        <v>niet ok</v>
      </c>
      <c r="M119" s="69"/>
      <c r="N119" s="179">
        <v>4</v>
      </c>
      <c r="O119" s="32">
        <f t="shared" si="38"/>
        <v>1</v>
      </c>
      <c r="P119" s="32">
        <f t="shared" si="39"/>
        <v>0</v>
      </c>
      <c r="Q119" s="32">
        <f t="shared" si="39"/>
        <v>0</v>
      </c>
      <c r="R119" s="32">
        <f t="shared" si="39"/>
        <v>1</v>
      </c>
      <c r="S119" s="32">
        <f t="shared" si="39"/>
        <v>0</v>
      </c>
      <c r="U119" s="278">
        <f t="shared" si="40"/>
        <v>0</v>
      </c>
      <c r="V119" s="278">
        <f t="shared" si="40"/>
        <v>0</v>
      </c>
      <c r="W119" s="278">
        <f t="shared" si="40"/>
        <v>0</v>
      </c>
      <c r="X119" s="278">
        <f t="shared" si="40"/>
        <v>0</v>
      </c>
    </row>
    <row r="120" spans="1:30" x14ac:dyDescent="0.2">
      <c r="A120" s="508"/>
      <c r="B120" s="172"/>
      <c r="C120" s="275" t="s">
        <v>764</v>
      </c>
      <c r="D120" s="200" t="s">
        <v>825</v>
      </c>
      <c r="E120" s="275"/>
      <c r="F120" s="275"/>
      <c r="G120" s="283"/>
      <c r="H120" s="283"/>
      <c r="I120" s="283"/>
      <c r="J120" s="370"/>
      <c r="L120" s="62" t="str">
        <f t="shared" si="37"/>
        <v>niet ok</v>
      </c>
      <c r="M120" s="179"/>
      <c r="N120" s="179">
        <v>4</v>
      </c>
      <c r="O120" s="32">
        <f t="shared" si="38"/>
        <v>1</v>
      </c>
      <c r="P120" s="32">
        <f t="shared" si="39"/>
        <v>0</v>
      </c>
      <c r="Q120" s="32">
        <f t="shared" si="39"/>
        <v>0</v>
      </c>
      <c r="R120" s="32">
        <f t="shared" si="39"/>
        <v>1</v>
      </c>
      <c r="S120" s="32">
        <f t="shared" si="39"/>
        <v>0</v>
      </c>
      <c r="U120" s="278">
        <f t="shared" si="40"/>
        <v>0</v>
      </c>
      <c r="V120" s="278">
        <f t="shared" si="40"/>
        <v>0</v>
      </c>
      <c r="W120" s="278">
        <f t="shared" si="40"/>
        <v>0</v>
      </c>
      <c r="X120" s="278">
        <f t="shared" si="40"/>
        <v>0</v>
      </c>
    </row>
    <row r="121" spans="1:30" ht="24" x14ac:dyDescent="0.2">
      <c r="A121" s="508"/>
      <c r="B121" s="172"/>
      <c r="C121" s="275" t="s">
        <v>764</v>
      </c>
      <c r="D121" s="200" t="s">
        <v>1360</v>
      </c>
      <c r="E121" s="275"/>
      <c r="F121" s="275"/>
      <c r="G121" s="283"/>
      <c r="H121" s="283"/>
      <c r="I121" s="283"/>
      <c r="J121" s="370"/>
      <c r="L121" s="62" t="str">
        <f t="shared" ref="L121:L122" si="42">IF((COUNTIF((G121:I121),"x"))=1,"ok","niet ok")</f>
        <v>niet ok</v>
      </c>
      <c r="M121" s="179"/>
      <c r="N121" s="179">
        <v>4</v>
      </c>
      <c r="O121" s="32">
        <f t="shared" ref="O121" si="43">IF(I121="x",0,1)</f>
        <v>1</v>
      </c>
      <c r="P121" s="32">
        <f t="shared" si="39"/>
        <v>0</v>
      </c>
      <c r="Q121" s="32">
        <f t="shared" si="39"/>
        <v>0</v>
      </c>
      <c r="R121" s="32">
        <f t="shared" si="39"/>
        <v>1</v>
      </c>
      <c r="S121" s="32">
        <f t="shared" si="39"/>
        <v>0</v>
      </c>
      <c r="U121" s="278">
        <f t="shared" si="40"/>
        <v>0</v>
      </c>
      <c r="V121" s="278">
        <f t="shared" si="40"/>
        <v>0</v>
      </c>
      <c r="W121" s="278">
        <f t="shared" si="40"/>
        <v>0</v>
      </c>
      <c r="X121" s="278">
        <f t="shared" si="40"/>
        <v>0</v>
      </c>
    </row>
    <row r="122" spans="1:30" x14ac:dyDescent="0.2">
      <c r="A122" s="508"/>
      <c r="B122" s="172"/>
      <c r="C122" s="275"/>
      <c r="D122" s="200" t="s">
        <v>1361</v>
      </c>
      <c r="E122" s="275"/>
      <c r="F122" s="275"/>
      <c r="G122" s="283"/>
      <c r="H122" s="283"/>
      <c r="I122" s="283"/>
      <c r="J122" s="370"/>
      <c r="L122" s="62" t="str">
        <f t="shared" si="42"/>
        <v>niet ok</v>
      </c>
      <c r="M122" s="179"/>
      <c r="N122" s="179">
        <v>4</v>
      </c>
      <c r="O122" s="32">
        <f t="shared" ref="O122" si="44">IF(I122="x",0,1)</f>
        <v>1</v>
      </c>
      <c r="P122" s="32">
        <f t="shared" si="39"/>
        <v>0</v>
      </c>
      <c r="Q122" s="32">
        <f t="shared" si="39"/>
        <v>0</v>
      </c>
      <c r="R122" s="32">
        <f t="shared" si="39"/>
        <v>1</v>
      </c>
      <c r="S122" s="32">
        <f t="shared" si="39"/>
        <v>0</v>
      </c>
      <c r="U122" s="278">
        <f t="shared" si="40"/>
        <v>0</v>
      </c>
      <c r="V122" s="278">
        <f t="shared" si="40"/>
        <v>0</v>
      </c>
      <c r="W122" s="278">
        <f t="shared" si="40"/>
        <v>0</v>
      </c>
      <c r="X122" s="278">
        <f t="shared" si="40"/>
        <v>0</v>
      </c>
    </row>
    <row r="123" spans="1:30" ht="72" x14ac:dyDescent="0.2">
      <c r="A123" s="508"/>
      <c r="B123" s="172"/>
      <c r="C123" s="275" t="s">
        <v>764</v>
      </c>
      <c r="D123" s="198" t="s">
        <v>1362</v>
      </c>
      <c r="E123" s="275"/>
      <c r="F123" s="275"/>
      <c r="G123" s="283"/>
      <c r="H123" s="283"/>
      <c r="I123" s="283"/>
      <c r="J123" s="370"/>
      <c r="L123" s="62" t="str">
        <f t="shared" ref="L123" si="45">IF((COUNTIF((G123:I123),"x"))=1,"ok","niet ok")</f>
        <v>niet ok</v>
      </c>
      <c r="M123" s="179"/>
      <c r="N123" s="179">
        <v>4</v>
      </c>
      <c r="O123" s="32">
        <f t="shared" ref="O123" si="46">IF(I123="x",0,1)</f>
        <v>1</v>
      </c>
      <c r="P123" s="32">
        <f t="shared" si="39"/>
        <v>0</v>
      </c>
      <c r="Q123" s="32">
        <f t="shared" si="39"/>
        <v>0</v>
      </c>
      <c r="R123" s="32">
        <f t="shared" si="39"/>
        <v>1</v>
      </c>
      <c r="S123" s="32">
        <f t="shared" si="39"/>
        <v>0</v>
      </c>
      <c r="U123" s="278">
        <f t="shared" si="40"/>
        <v>0</v>
      </c>
      <c r="V123" s="278">
        <f t="shared" si="40"/>
        <v>0</v>
      </c>
      <c r="W123" s="278">
        <f t="shared" si="40"/>
        <v>0</v>
      </c>
      <c r="X123" s="278">
        <f t="shared" si="40"/>
        <v>0</v>
      </c>
    </row>
    <row r="124" spans="1:30" ht="36" x14ac:dyDescent="0.2">
      <c r="A124" s="508"/>
      <c r="B124" s="172"/>
      <c r="C124" s="275" t="s">
        <v>762</v>
      </c>
      <c r="D124" s="200" t="s">
        <v>826</v>
      </c>
      <c r="E124" s="275"/>
      <c r="F124" s="275"/>
      <c r="G124" s="283"/>
      <c r="H124" s="283"/>
      <c r="I124" s="283"/>
      <c r="J124" s="370"/>
      <c r="L124" s="62" t="str">
        <f t="shared" si="37"/>
        <v>niet ok</v>
      </c>
      <c r="M124" s="179"/>
      <c r="N124" s="179">
        <v>4</v>
      </c>
      <c r="O124" s="32">
        <f t="shared" si="38"/>
        <v>1</v>
      </c>
      <c r="P124" s="32">
        <f t="shared" si="39"/>
        <v>0</v>
      </c>
      <c r="Q124" s="32">
        <f t="shared" si="39"/>
        <v>0</v>
      </c>
      <c r="R124" s="32">
        <f t="shared" si="39"/>
        <v>1</v>
      </c>
      <c r="S124" s="32">
        <f t="shared" si="39"/>
        <v>0</v>
      </c>
      <c r="U124" s="278">
        <f t="shared" si="40"/>
        <v>0</v>
      </c>
      <c r="V124" s="278">
        <f t="shared" si="40"/>
        <v>0</v>
      </c>
      <c r="W124" s="278">
        <f t="shared" si="40"/>
        <v>0</v>
      </c>
      <c r="X124" s="278">
        <f t="shared" si="40"/>
        <v>0</v>
      </c>
    </row>
    <row r="125" spans="1:30" ht="48" x14ac:dyDescent="0.2">
      <c r="A125" s="512">
        <v>5</v>
      </c>
      <c r="B125" s="172"/>
      <c r="C125" s="275" t="s">
        <v>739</v>
      </c>
      <c r="D125" s="200" t="s">
        <v>1096</v>
      </c>
      <c r="E125" s="275"/>
      <c r="F125" s="275"/>
      <c r="G125" s="283"/>
      <c r="H125" s="283"/>
      <c r="I125" s="283"/>
      <c r="J125" s="370"/>
      <c r="L125" s="62" t="str">
        <f t="shared" si="37"/>
        <v>niet ok</v>
      </c>
      <c r="M125" s="62"/>
      <c r="N125" s="183">
        <v>5</v>
      </c>
      <c r="O125" s="32">
        <f t="shared" si="38"/>
        <v>1</v>
      </c>
      <c r="P125" s="32">
        <f t="shared" si="39"/>
        <v>0</v>
      </c>
      <c r="Q125" s="32">
        <f t="shared" si="39"/>
        <v>0</v>
      </c>
      <c r="R125" s="32">
        <f t="shared" si="39"/>
        <v>0</v>
      </c>
      <c r="S125" s="32">
        <f t="shared" si="39"/>
        <v>1</v>
      </c>
      <c r="U125" s="278">
        <f t="shared" si="40"/>
        <v>0</v>
      </c>
      <c r="V125" s="278">
        <f t="shared" si="40"/>
        <v>0</v>
      </c>
      <c r="W125" s="278">
        <f t="shared" si="40"/>
        <v>0</v>
      </c>
      <c r="X125" s="278">
        <f t="shared" si="40"/>
        <v>0</v>
      </c>
    </row>
    <row r="126" spans="1:30" ht="84.75" thickBot="1" x14ac:dyDescent="0.25">
      <c r="A126" s="513"/>
      <c r="B126" s="188"/>
      <c r="C126" s="248" t="s">
        <v>762</v>
      </c>
      <c r="D126" s="253" t="s">
        <v>1363</v>
      </c>
      <c r="E126" s="248"/>
      <c r="F126" s="248"/>
      <c r="G126" s="371"/>
      <c r="H126" s="371"/>
      <c r="I126" s="371"/>
      <c r="J126" s="372"/>
      <c r="L126" s="62" t="str">
        <f t="shared" si="37"/>
        <v>niet ok</v>
      </c>
      <c r="M126" s="62"/>
      <c r="N126" s="183">
        <v>5</v>
      </c>
      <c r="O126" s="32">
        <f t="shared" si="38"/>
        <v>1</v>
      </c>
      <c r="P126" s="32">
        <f t="shared" si="39"/>
        <v>0</v>
      </c>
      <c r="Q126" s="32">
        <f t="shared" si="39"/>
        <v>0</v>
      </c>
      <c r="R126" s="32">
        <f t="shared" si="39"/>
        <v>0</v>
      </c>
      <c r="S126" s="32">
        <f t="shared" si="39"/>
        <v>1</v>
      </c>
      <c r="U126" s="278">
        <f t="shared" si="40"/>
        <v>0</v>
      </c>
      <c r="V126" s="278">
        <f t="shared" si="40"/>
        <v>0</v>
      </c>
      <c r="W126" s="278">
        <f t="shared" si="40"/>
        <v>0</v>
      </c>
      <c r="X126" s="278">
        <f t="shared" si="40"/>
        <v>0</v>
      </c>
    </row>
    <row r="127" spans="1:30" ht="12.75" thickBot="1" x14ac:dyDescent="0.25">
      <c r="L127" s="62"/>
      <c r="M127" s="62"/>
      <c r="N127" s="62" t="str">
        <f>IF(COUNT(N102:N126)=SUM(P127:S127),"OK","niet ok")</f>
        <v>OK</v>
      </c>
      <c r="O127" s="32"/>
      <c r="P127" s="32">
        <f>SUM(P103:P126)</f>
        <v>6</v>
      </c>
      <c r="Q127" s="32">
        <f t="shared" ref="Q127:S127" si="47">SUM(Q103:Q126)</f>
        <v>9</v>
      </c>
      <c r="R127" s="32">
        <f t="shared" si="47"/>
        <v>7</v>
      </c>
      <c r="S127" s="32">
        <f t="shared" si="47"/>
        <v>2</v>
      </c>
      <c r="U127" s="32">
        <f t="shared" ref="U127:X127" si="48">SUM(U103:U126)</f>
        <v>0</v>
      </c>
      <c r="V127" s="32">
        <f t="shared" si="48"/>
        <v>0</v>
      </c>
      <c r="W127" s="32">
        <f t="shared" si="48"/>
        <v>0</v>
      </c>
      <c r="X127" s="32">
        <f t="shared" si="48"/>
        <v>0</v>
      </c>
      <c r="Z127" s="278">
        <f>IF(P127=0,0,U127/P127)</f>
        <v>0</v>
      </c>
      <c r="AA127" s="278">
        <f t="shared" ref="AA127" si="49">IF(Q127=0,0,V127/Q127)</f>
        <v>0</v>
      </c>
      <c r="AB127" s="278">
        <f t="shared" ref="AB127" si="50">IF(R127=0,0,W127/R127)</f>
        <v>0</v>
      </c>
      <c r="AC127" s="278">
        <f t="shared" ref="AC127" si="51">IF(S127=0,0,X127/S127)</f>
        <v>0</v>
      </c>
      <c r="AD127" s="277">
        <f>1+SUM(Z127:AC127)</f>
        <v>1</v>
      </c>
    </row>
    <row r="128" spans="1:30" ht="18" x14ac:dyDescent="0.25">
      <c r="A128" s="673" t="s">
        <v>734</v>
      </c>
      <c r="B128" s="675" t="s">
        <v>453</v>
      </c>
      <c r="C128" s="671" t="s">
        <v>1392</v>
      </c>
      <c r="D128" s="671"/>
      <c r="E128" s="150"/>
      <c r="F128" s="151"/>
      <c r="G128" s="671" t="s">
        <v>1009</v>
      </c>
      <c r="H128" s="671"/>
      <c r="I128" s="671"/>
      <c r="J128" s="679" t="s">
        <v>1048</v>
      </c>
      <c r="L128" s="62"/>
      <c r="M128" s="62"/>
      <c r="N128" s="62"/>
      <c r="O128" s="32"/>
      <c r="P128" s="32"/>
      <c r="Q128" s="32"/>
    </row>
    <row r="129" spans="1:24" ht="18" x14ac:dyDescent="0.25">
      <c r="A129" s="674"/>
      <c r="B129" s="676"/>
      <c r="C129" s="676" t="s">
        <v>462</v>
      </c>
      <c r="D129" s="182" t="s">
        <v>986</v>
      </c>
      <c r="E129" s="252"/>
      <c r="F129" s="252"/>
      <c r="G129" s="672">
        <f>AD155</f>
        <v>1</v>
      </c>
      <c r="H129" s="672"/>
      <c r="I129" s="672"/>
      <c r="J129" s="680"/>
      <c r="L129" s="62"/>
      <c r="M129" s="62"/>
      <c r="N129" s="62"/>
      <c r="O129" s="32"/>
      <c r="P129" s="32"/>
      <c r="Q129" s="32"/>
    </row>
    <row r="130" spans="1:24" ht="38.25" x14ac:dyDescent="0.2">
      <c r="A130" s="674"/>
      <c r="B130" s="676"/>
      <c r="C130" s="676"/>
      <c r="D130" s="177" t="s">
        <v>647</v>
      </c>
      <c r="E130" s="281" t="s">
        <v>642</v>
      </c>
      <c r="F130" s="281" t="s">
        <v>102</v>
      </c>
      <c r="G130" s="281" t="s">
        <v>100</v>
      </c>
      <c r="H130" s="281" t="s">
        <v>101</v>
      </c>
      <c r="I130" s="281" t="s">
        <v>224</v>
      </c>
      <c r="J130" s="680"/>
      <c r="L130" s="62"/>
      <c r="M130" s="62"/>
      <c r="N130" s="62"/>
      <c r="O130" s="32"/>
      <c r="P130" s="32"/>
      <c r="Q130" s="32"/>
    </row>
    <row r="131" spans="1:24" ht="82.9" customHeight="1" x14ac:dyDescent="0.2">
      <c r="A131" s="506">
        <v>2</v>
      </c>
      <c r="B131" s="172"/>
      <c r="C131" s="275" t="s">
        <v>762</v>
      </c>
      <c r="D131" s="198" t="s">
        <v>1364</v>
      </c>
      <c r="E131" s="275" t="s">
        <v>644</v>
      </c>
      <c r="F131" s="275" t="s">
        <v>992</v>
      </c>
      <c r="G131" s="283"/>
      <c r="H131" s="283"/>
      <c r="I131" s="283"/>
      <c r="J131" s="370"/>
      <c r="L131" s="62" t="str">
        <f t="shared" ref="L131:L154" si="52">IF((COUNTIF((G131:I131),"x"))=1,"ok","niet ok")</f>
        <v>niet ok</v>
      </c>
      <c r="M131" s="62"/>
      <c r="N131" s="62">
        <v>2</v>
      </c>
      <c r="O131" s="32">
        <f t="shared" ref="O131:O154" si="53">IF(I131="x",0,1)</f>
        <v>1</v>
      </c>
      <c r="P131" s="32">
        <f t="shared" ref="P131:S154" si="54">IF(AND($O131=1,$N131=P$16),1,0)</f>
        <v>1</v>
      </c>
      <c r="Q131" s="32">
        <f t="shared" si="54"/>
        <v>0</v>
      </c>
      <c r="R131" s="32">
        <f t="shared" si="54"/>
        <v>0</v>
      </c>
      <c r="S131" s="32">
        <f t="shared" si="54"/>
        <v>0</v>
      </c>
      <c r="U131" s="278">
        <f t="shared" ref="U131:X154" si="55">IF(AND($N131=U$16,$G131="x"),1,0)</f>
        <v>0</v>
      </c>
      <c r="V131" s="278">
        <f t="shared" si="55"/>
        <v>0</v>
      </c>
      <c r="W131" s="278">
        <f t="shared" si="55"/>
        <v>0</v>
      </c>
      <c r="X131" s="278">
        <f t="shared" si="55"/>
        <v>0</v>
      </c>
    </row>
    <row r="132" spans="1:24" ht="36" x14ac:dyDescent="0.2">
      <c r="A132" s="506"/>
      <c r="B132" s="172"/>
      <c r="C132" s="275" t="s">
        <v>739</v>
      </c>
      <c r="D132" s="200" t="s">
        <v>1017</v>
      </c>
      <c r="E132" s="275" t="s">
        <v>644</v>
      </c>
      <c r="F132" s="275" t="s">
        <v>992</v>
      </c>
      <c r="G132" s="283"/>
      <c r="H132" s="283"/>
      <c r="I132" s="283"/>
      <c r="J132" s="370"/>
      <c r="L132" s="62" t="str">
        <f t="shared" si="52"/>
        <v>niet ok</v>
      </c>
      <c r="M132" s="62"/>
      <c r="N132" s="62">
        <v>2</v>
      </c>
      <c r="O132" s="32">
        <f t="shared" si="53"/>
        <v>1</v>
      </c>
      <c r="P132" s="32">
        <f t="shared" si="54"/>
        <v>1</v>
      </c>
      <c r="Q132" s="32">
        <f t="shared" si="54"/>
        <v>0</v>
      </c>
      <c r="R132" s="32">
        <f t="shared" si="54"/>
        <v>0</v>
      </c>
      <c r="S132" s="32">
        <f t="shared" si="54"/>
        <v>0</v>
      </c>
      <c r="U132" s="278">
        <f t="shared" si="55"/>
        <v>0</v>
      </c>
      <c r="V132" s="278">
        <f t="shared" si="55"/>
        <v>0</v>
      </c>
      <c r="W132" s="278">
        <f t="shared" si="55"/>
        <v>0</v>
      </c>
      <c r="X132" s="278">
        <f t="shared" si="55"/>
        <v>0</v>
      </c>
    </row>
    <row r="133" spans="1:24" ht="36" x14ac:dyDescent="0.2">
      <c r="A133" s="506"/>
      <c r="B133" s="172"/>
      <c r="C133" s="275" t="s">
        <v>751</v>
      </c>
      <c r="D133" s="200" t="s">
        <v>993</v>
      </c>
      <c r="E133" s="275" t="s">
        <v>643</v>
      </c>
      <c r="F133" s="275"/>
      <c r="G133" s="283"/>
      <c r="H133" s="283"/>
      <c r="I133" s="283"/>
      <c r="J133" s="370"/>
      <c r="L133" s="62" t="str">
        <f t="shared" si="52"/>
        <v>niet ok</v>
      </c>
      <c r="M133" s="62"/>
      <c r="N133" s="62">
        <v>2</v>
      </c>
      <c r="O133" s="32">
        <f t="shared" si="53"/>
        <v>1</v>
      </c>
      <c r="P133" s="32">
        <f t="shared" si="54"/>
        <v>1</v>
      </c>
      <c r="Q133" s="32">
        <f t="shared" si="54"/>
        <v>0</v>
      </c>
      <c r="R133" s="32">
        <f t="shared" si="54"/>
        <v>0</v>
      </c>
      <c r="S133" s="32">
        <f t="shared" si="54"/>
        <v>0</v>
      </c>
      <c r="U133" s="278">
        <f t="shared" si="55"/>
        <v>0</v>
      </c>
      <c r="V133" s="278">
        <f t="shared" si="55"/>
        <v>0</v>
      </c>
      <c r="W133" s="278">
        <f t="shared" si="55"/>
        <v>0</v>
      </c>
      <c r="X133" s="278">
        <f t="shared" si="55"/>
        <v>0</v>
      </c>
    </row>
    <row r="134" spans="1:24" ht="72" x14ac:dyDescent="0.2">
      <c r="A134" s="506"/>
      <c r="B134" s="172"/>
      <c r="C134" s="275" t="s">
        <v>752</v>
      </c>
      <c r="D134" s="200" t="s">
        <v>1101</v>
      </c>
      <c r="E134" s="275" t="s">
        <v>643</v>
      </c>
      <c r="F134" s="275" t="s">
        <v>456</v>
      </c>
      <c r="G134" s="283"/>
      <c r="H134" s="283"/>
      <c r="I134" s="283"/>
      <c r="J134" s="370"/>
      <c r="L134" s="62" t="str">
        <f t="shared" si="52"/>
        <v>niet ok</v>
      </c>
      <c r="M134" s="62"/>
      <c r="N134" s="205">
        <v>2</v>
      </c>
      <c r="O134" s="32">
        <f t="shared" si="53"/>
        <v>1</v>
      </c>
      <c r="P134" s="32">
        <f t="shared" si="54"/>
        <v>1</v>
      </c>
      <c r="Q134" s="32">
        <f t="shared" si="54"/>
        <v>0</v>
      </c>
      <c r="R134" s="32">
        <f t="shared" si="54"/>
        <v>0</v>
      </c>
      <c r="S134" s="32">
        <f t="shared" si="54"/>
        <v>0</v>
      </c>
      <c r="U134" s="278">
        <f t="shared" si="55"/>
        <v>0</v>
      </c>
      <c r="V134" s="278">
        <f t="shared" si="55"/>
        <v>0</v>
      </c>
      <c r="W134" s="278">
        <f t="shared" si="55"/>
        <v>0</v>
      </c>
      <c r="X134" s="278">
        <f t="shared" si="55"/>
        <v>0</v>
      </c>
    </row>
    <row r="135" spans="1:24" ht="36" x14ac:dyDescent="0.2">
      <c r="A135" s="506"/>
      <c r="B135" s="172"/>
      <c r="C135" s="275" t="s">
        <v>753</v>
      </c>
      <c r="D135" s="200" t="s">
        <v>994</v>
      </c>
      <c r="E135" s="275" t="s">
        <v>643</v>
      </c>
      <c r="F135" s="275" t="s">
        <v>457</v>
      </c>
      <c r="G135" s="283"/>
      <c r="H135" s="283"/>
      <c r="I135" s="283"/>
      <c r="J135" s="370"/>
      <c r="L135" s="62" t="str">
        <f t="shared" si="52"/>
        <v>niet ok</v>
      </c>
      <c r="M135" s="62"/>
      <c r="N135" s="205">
        <v>2</v>
      </c>
      <c r="O135" s="32">
        <f t="shared" si="53"/>
        <v>1</v>
      </c>
      <c r="P135" s="32">
        <f t="shared" si="54"/>
        <v>1</v>
      </c>
      <c r="Q135" s="32">
        <f t="shared" si="54"/>
        <v>0</v>
      </c>
      <c r="R135" s="32">
        <f t="shared" si="54"/>
        <v>0</v>
      </c>
      <c r="S135" s="32">
        <f t="shared" si="54"/>
        <v>0</v>
      </c>
      <c r="U135" s="278">
        <f t="shared" si="55"/>
        <v>0</v>
      </c>
      <c r="V135" s="278">
        <f t="shared" si="55"/>
        <v>0</v>
      </c>
      <c r="W135" s="278">
        <f t="shared" si="55"/>
        <v>0</v>
      </c>
      <c r="X135" s="278">
        <f t="shared" si="55"/>
        <v>0</v>
      </c>
    </row>
    <row r="136" spans="1:24" ht="24" x14ac:dyDescent="0.2">
      <c r="A136" s="506"/>
      <c r="B136" s="172"/>
      <c r="C136" s="275" t="s">
        <v>1109</v>
      </c>
      <c r="D136" s="200" t="s">
        <v>1104</v>
      </c>
      <c r="E136" s="275" t="s">
        <v>644</v>
      </c>
      <c r="F136" s="275" t="s">
        <v>458</v>
      </c>
      <c r="G136" s="283"/>
      <c r="H136" s="283"/>
      <c r="I136" s="283"/>
      <c r="J136" s="370"/>
      <c r="L136" s="62" t="str">
        <f t="shared" si="52"/>
        <v>niet ok</v>
      </c>
      <c r="M136" s="62"/>
      <c r="N136" s="205">
        <v>2</v>
      </c>
      <c r="O136" s="32">
        <f t="shared" si="53"/>
        <v>1</v>
      </c>
      <c r="P136" s="32">
        <f t="shared" si="54"/>
        <v>1</v>
      </c>
      <c r="Q136" s="32">
        <f t="shared" si="54"/>
        <v>0</v>
      </c>
      <c r="R136" s="32">
        <f t="shared" si="54"/>
        <v>0</v>
      </c>
      <c r="S136" s="32">
        <f t="shared" si="54"/>
        <v>0</v>
      </c>
      <c r="U136" s="278">
        <f t="shared" si="55"/>
        <v>0</v>
      </c>
      <c r="V136" s="278">
        <f t="shared" si="55"/>
        <v>0</v>
      </c>
      <c r="W136" s="278">
        <f t="shared" si="55"/>
        <v>0</v>
      </c>
      <c r="X136" s="278">
        <f t="shared" si="55"/>
        <v>0</v>
      </c>
    </row>
    <row r="137" spans="1:24" x14ac:dyDescent="0.2">
      <c r="A137" s="506"/>
      <c r="B137" s="172"/>
      <c r="C137" s="275" t="s">
        <v>743</v>
      </c>
      <c r="D137" s="200" t="s">
        <v>754</v>
      </c>
      <c r="E137" s="275" t="s">
        <v>644</v>
      </c>
      <c r="F137" s="275" t="s">
        <v>458</v>
      </c>
      <c r="G137" s="283"/>
      <c r="H137" s="283"/>
      <c r="I137" s="283"/>
      <c r="J137" s="370"/>
      <c r="L137" s="62" t="str">
        <f t="shared" si="52"/>
        <v>niet ok</v>
      </c>
      <c r="M137" s="62"/>
      <c r="N137" s="205">
        <v>2</v>
      </c>
      <c r="O137" s="32">
        <f t="shared" si="53"/>
        <v>1</v>
      </c>
      <c r="P137" s="32">
        <f t="shared" si="54"/>
        <v>1</v>
      </c>
      <c r="Q137" s="32">
        <f t="shared" si="54"/>
        <v>0</v>
      </c>
      <c r="R137" s="32">
        <f t="shared" si="54"/>
        <v>0</v>
      </c>
      <c r="S137" s="32">
        <f t="shared" si="54"/>
        <v>0</v>
      </c>
      <c r="U137" s="278">
        <f t="shared" si="55"/>
        <v>0</v>
      </c>
      <c r="V137" s="278">
        <f t="shared" si="55"/>
        <v>0</v>
      </c>
      <c r="W137" s="278">
        <f t="shared" si="55"/>
        <v>0</v>
      </c>
      <c r="X137" s="278">
        <f t="shared" si="55"/>
        <v>0</v>
      </c>
    </row>
    <row r="138" spans="1:24" ht="60" x14ac:dyDescent="0.2">
      <c r="A138" s="507">
        <v>3</v>
      </c>
      <c r="B138" s="172"/>
      <c r="C138" s="275" t="s">
        <v>739</v>
      </c>
      <c r="D138" s="200" t="s">
        <v>1489</v>
      </c>
      <c r="E138" s="275"/>
      <c r="F138" s="275"/>
      <c r="G138" s="283"/>
      <c r="H138" s="283"/>
      <c r="I138" s="283"/>
      <c r="J138" s="370"/>
      <c r="L138" s="62" t="str">
        <f t="shared" si="52"/>
        <v>niet ok</v>
      </c>
      <c r="M138" s="62"/>
      <c r="N138" s="205">
        <v>3</v>
      </c>
      <c r="O138" s="32">
        <f t="shared" si="53"/>
        <v>1</v>
      </c>
      <c r="P138" s="32">
        <f t="shared" si="54"/>
        <v>0</v>
      </c>
      <c r="Q138" s="32">
        <f t="shared" si="54"/>
        <v>1</v>
      </c>
      <c r="R138" s="32">
        <f t="shared" si="54"/>
        <v>0</v>
      </c>
      <c r="S138" s="32">
        <f t="shared" si="54"/>
        <v>0</v>
      </c>
      <c r="U138" s="278">
        <f t="shared" si="55"/>
        <v>0</v>
      </c>
      <c r="V138" s="278">
        <f t="shared" si="55"/>
        <v>0</v>
      </c>
      <c r="W138" s="278">
        <f t="shared" si="55"/>
        <v>0</v>
      </c>
      <c r="X138" s="278">
        <f t="shared" si="55"/>
        <v>0</v>
      </c>
    </row>
    <row r="139" spans="1:24" ht="48" x14ac:dyDescent="0.2">
      <c r="A139" s="507"/>
      <c r="B139" s="172"/>
      <c r="C139" s="275" t="s">
        <v>756</v>
      </c>
      <c r="D139" s="200" t="s">
        <v>1490</v>
      </c>
      <c r="E139" s="275" t="s">
        <v>644</v>
      </c>
      <c r="F139" s="275" t="s">
        <v>455</v>
      </c>
      <c r="G139" s="283"/>
      <c r="H139" s="283"/>
      <c r="I139" s="283"/>
      <c r="J139" s="370"/>
      <c r="L139" s="62" t="str">
        <f t="shared" si="52"/>
        <v>niet ok</v>
      </c>
      <c r="M139" s="62"/>
      <c r="N139" s="205">
        <v>3</v>
      </c>
      <c r="O139" s="32">
        <f t="shared" si="53"/>
        <v>1</v>
      </c>
      <c r="P139" s="32">
        <f t="shared" si="54"/>
        <v>0</v>
      </c>
      <c r="Q139" s="32">
        <f t="shared" si="54"/>
        <v>1</v>
      </c>
      <c r="R139" s="32">
        <f t="shared" si="54"/>
        <v>0</v>
      </c>
      <c r="S139" s="32">
        <f t="shared" si="54"/>
        <v>0</v>
      </c>
      <c r="U139" s="278">
        <f t="shared" si="55"/>
        <v>0</v>
      </c>
      <c r="V139" s="278">
        <f t="shared" si="55"/>
        <v>0</v>
      </c>
      <c r="W139" s="278">
        <f t="shared" si="55"/>
        <v>0</v>
      </c>
      <c r="X139" s="278">
        <f t="shared" si="55"/>
        <v>0</v>
      </c>
    </row>
    <row r="140" spans="1:24" ht="36" x14ac:dyDescent="0.2">
      <c r="A140" s="507"/>
      <c r="B140" s="172"/>
      <c r="C140" s="275" t="s">
        <v>752</v>
      </c>
      <c r="D140" s="200" t="s">
        <v>1102</v>
      </c>
      <c r="E140" s="275" t="s">
        <v>644</v>
      </c>
      <c r="F140" s="275" t="s">
        <v>456</v>
      </c>
      <c r="G140" s="283"/>
      <c r="H140" s="283"/>
      <c r="I140" s="283"/>
      <c r="J140" s="370"/>
      <c r="L140" s="62" t="str">
        <f t="shared" si="52"/>
        <v>niet ok</v>
      </c>
      <c r="M140" s="62"/>
      <c r="N140" s="205">
        <v>3</v>
      </c>
      <c r="O140" s="32">
        <f t="shared" si="53"/>
        <v>1</v>
      </c>
      <c r="P140" s="32">
        <f t="shared" si="54"/>
        <v>0</v>
      </c>
      <c r="Q140" s="32">
        <f t="shared" si="54"/>
        <v>1</v>
      </c>
      <c r="R140" s="32">
        <f t="shared" si="54"/>
        <v>0</v>
      </c>
      <c r="S140" s="32">
        <f t="shared" si="54"/>
        <v>0</v>
      </c>
      <c r="U140" s="278">
        <f t="shared" si="55"/>
        <v>0</v>
      </c>
      <c r="V140" s="278">
        <f t="shared" si="55"/>
        <v>0</v>
      </c>
      <c r="W140" s="278">
        <f t="shared" si="55"/>
        <v>0</v>
      </c>
      <c r="X140" s="278">
        <f t="shared" si="55"/>
        <v>0</v>
      </c>
    </row>
    <row r="141" spans="1:24" ht="72" x14ac:dyDescent="0.2">
      <c r="A141" s="507"/>
      <c r="B141" s="172"/>
      <c r="C141" s="275" t="s">
        <v>1109</v>
      </c>
      <c r="D141" s="200" t="s">
        <v>1103</v>
      </c>
      <c r="E141" s="275" t="s">
        <v>644</v>
      </c>
      <c r="F141" s="275" t="s">
        <v>458</v>
      </c>
      <c r="G141" s="283"/>
      <c r="H141" s="283"/>
      <c r="I141" s="283"/>
      <c r="J141" s="370"/>
      <c r="L141" s="62" t="str">
        <f t="shared" si="52"/>
        <v>niet ok</v>
      </c>
      <c r="M141" s="62"/>
      <c r="N141" s="205">
        <v>3</v>
      </c>
      <c r="O141" s="32">
        <f t="shared" si="53"/>
        <v>1</v>
      </c>
      <c r="P141" s="32">
        <f t="shared" si="54"/>
        <v>0</v>
      </c>
      <c r="Q141" s="32">
        <f t="shared" si="54"/>
        <v>1</v>
      </c>
      <c r="R141" s="32">
        <f t="shared" si="54"/>
        <v>0</v>
      </c>
      <c r="S141" s="32">
        <f t="shared" si="54"/>
        <v>0</v>
      </c>
      <c r="U141" s="278">
        <f t="shared" si="55"/>
        <v>0</v>
      </c>
      <c r="V141" s="278">
        <f t="shared" si="55"/>
        <v>0</v>
      </c>
      <c r="W141" s="278">
        <f t="shared" si="55"/>
        <v>0</v>
      </c>
      <c r="X141" s="278">
        <f t="shared" si="55"/>
        <v>0</v>
      </c>
    </row>
    <row r="142" spans="1:24" ht="120" x14ac:dyDescent="0.2">
      <c r="A142" s="507"/>
      <c r="B142" s="172"/>
      <c r="C142" s="275" t="s">
        <v>743</v>
      </c>
      <c r="D142" s="200" t="s">
        <v>1456</v>
      </c>
      <c r="E142" s="275" t="s">
        <v>644</v>
      </c>
      <c r="F142" s="275" t="s">
        <v>755</v>
      </c>
      <c r="G142" s="283"/>
      <c r="H142" s="283"/>
      <c r="I142" s="283"/>
      <c r="J142" s="370"/>
      <c r="L142" s="62" t="str">
        <f t="shared" si="52"/>
        <v>niet ok</v>
      </c>
      <c r="M142" s="62"/>
      <c r="N142" s="205">
        <v>3</v>
      </c>
      <c r="O142" s="32">
        <f t="shared" si="53"/>
        <v>1</v>
      </c>
      <c r="P142" s="32">
        <f t="shared" si="54"/>
        <v>0</v>
      </c>
      <c r="Q142" s="32">
        <f t="shared" si="54"/>
        <v>1</v>
      </c>
      <c r="R142" s="32">
        <f t="shared" si="54"/>
        <v>0</v>
      </c>
      <c r="S142" s="32">
        <f t="shared" si="54"/>
        <v>0</v>
      </c>
      <c r="U142" s="278">
        <f t="shared" si="55"/>
        <v>0</v>
      </c>
      <c r="V142" s="278">
        <f t="shared" si="55"/>
        <v>0</v>
      </c>
      <c r="W142" s="278">
        <f t="shared" si="55"/>
        <v>0</v>
      </c>
      <c r="X142" s="278">
        <f t="shared" si="55"/>
        <v>0</v>
      </c>
    </row>
    <row r="143" spans="1:24" ht="72" x14ac:dyDescent="0.2">
      <c r="A143" s="508">
        <v>4</v>
      </c>
      <c r="B143" s="172"/>
      <c r="C143" s="275" t="s">
        <v>739</v>
      </c>
      <c r="D143" s="200" t="s">
        <v>1105</v>
      </c>
      <c r="E143" s="275" t="s">
        <v>644</v>
      </c>
      <c r="F143" s="275" t="s">
        <v>6</v>
      </c>
      <c r="G143" s="283"/>
      <c r="H143" s="283"/>
      <c r="I143" s="283"/>
      <c r="J143" s="370"/>
      <c r="L143" s="62" t="str">
        <f t="shared" si="52"/>
        <v>niet ok</v>
      </c>
      <c r="M143" s="62"/>
      <c r="N143" s="205">
        <v>4</v>
      </c>
      <c r="O143" s="32">
        <f t="shared" si="53"/>
        <v>1</v>
      </c>
      <c r="P143" s="32">
        <f t="shared" si="54"/>
        <v>0</v>
      </c>
      <c r="Q143" s="32">
        <f t="shared" si="54"/>
        <v>0</v>
      </c>
      <c r="R143" s="32">
        <f t="shared" si="54"/>
        <v>1</v>
      </c>
      <c r="S143" s="32">
        <f t="shared" si="54"/>
        <v>0</v>
      </c>
      <c r="U143" s="278">
        <f t="shared" si="55"/>
        <v>0</v>
      </c>
      <c r="V143" s="278">
        <f t="shared" si="55"/>
        <v>0</v>
      </c>
      <c r="W143" s="278">
        <f t="shared" si="55"/>
        <v>0</v>
      </c>
      <c r="X143" s="278">
        <f t="shared" si="55"/>
        <v>0</v>
      </c>
    </row>
    <row r="144" spans="1:24" ht="36" x14ac:dyDescent="0.2">
      <c r="A144" s="508"/>
      <c r="B144" s="172"/>
      <c r="C144" s="275" t="s">
        <v>751</v>
      </c>
      <c r="D144" s="200" t="s">
        <v>1106</v>
      </c>
      <c r="E144" s="275" t="s">
        <v>644</v>
      </c>
      <c r="F144" s="275" t="s">
        <v>459</v>
      </c>
      <c r="G144" s="283"/>
      <c r="H144" s="283"/>
      <c r="I144" s="283"/>
      <c r="J144" s="370"/>
      <c r="L144" s="62" t="str">
        <f t="shared" si="52"/>
        <v>niet ok</v>
      </c>
      <c r="M144" s="62"/>
      <c r="N144" s="205">
        <v>4</v>
      </c>
      <c r="O144" s="32">
        <f t="shared" si="53"/>
        <v>1</v>
      </c>
      <c r="P144" s="32">
        <f t="shared" si="54"/>
        <v>0</v>
      </c>
      <c r="Q144" s="32">
        <f t="shared" si="54"/>
        <v>0</v>
      </c>
      <c r="R144" s="32">
        <f t="shared" si="54"/>
        <v>1</v>
      </c>
      <c r="S144" s="32">
        <f t="shared" si="54"/>
        <v>0</v>
      </c>
      <c r="U144" s="278">
        <f t="shared" si="55"/>
        <v>0</v>
      </c>
      <c r="V144" s="278">
        <f t="shared" si="55"/>
        <v>0</v>
      </c>
      <c r="W144" s="278">
        <f t="shared" si="55"/>
        <v>0</v>
      </c>
      <c r="X144" s="278">
        <f t="shared" si="55"/>
        <v>0</v>
      </c>
    </row>
    <row r="145" spans="1:30" ht="60" x14ac:dyDescent="0.2">
      <c r="A145" s="508"/>
      <c r="B145" s="172"/>
      <c r="C145" s="275" t="s">
        <v>752</v>
      </c>
      <c r="D145" s="200" t="s">
        <v>1107</v>
      </c>
      <c r="E145" s="275" t="s">
        <v>645</v>
      </c>
      <c r="F145" s="275" t="s">
        <v>456</v>
      </c>
      <c r="G145" s="283"/>
      <c r="H145" s="283"/>
      <c r="I145" s="283"/>
      <c r="J145" s="370"/>
      <c r="L145" s="62" t="str">
        <f t="shared" si="52"/>
        <v>niet ok</v>
      </c>
      <c r="M145" s="62"/>
      <c r="N145" s="205">
        <v>4</v>
      </c>
      <c r="O145" s="32">
        <f t="shared" si="53"/>
        <v>1</v>
      </c>
      <c r="P145" s="32">
        <f t="shared" si="54"/>
        <v>0</v>
      </c>
      <c r="Q145" s="32">
        <f t="shared" si="54"/>
        <v>0</v>
      </c>
      <c r="R145" s="32">
        <f t="shared" si="54"/>
        <v>1</v>
      </c>
      <c r="S145" s="32">
        <f t="shared" si="54"/>
        <v>0</v>
      </c>
      <c r="U145" s="278">
        <f t="shared" si="55"/>
        <v>0</v>
      </c>
      <c r="V145" s="278">
        <f t="shared" si="55"/>
        <v>0</v>
      </c>
      <c r="W145" s="278">
        <f t="shared" si="55"/>
        <v>0</v>
      </c>
      <c r="X145" s="278">
        <f t="shared" si="55"/>
        <v>0</v>
      </c>
    </row>
    <row r="146" spans="1:30" ht="24" x14ac:dyDescent="0.2">
      <c r="A146" s="508"/>
      <c r="B146" s="172"/>
      <c r="C146" s="275" t="s">
        <v>753</v>
      </c>
      <c r="D146" s="200" t="s">
        <v>1206</v>
      </c>
      <c r="E146" s="275" t="s">
        <v>644</v>
      </c>
      <c r="F146" s="275" t="s">
        <v>460</v>
      </c>
      <c r="G146" s="283"/>
      <c r="H146" s="283"/>
      <c r="I146" s="283"/>
      <c r="J146" s="370"/>
      <c r="L146" s="62" t="str">
        <f t="shared" si="52"/>
        <v>niet ok</v>
      </c>
      <c r="M146" s="62"/>
      <c r="N146" s="205">
        <v>4</v>
      </c>
      <c r="O146" s="32">
        <f t="shared" si="53"/>
        <v>1</v>
      </c>
      <c r="P146" s="32">
        <f t="shared" si="54"/>
        <v>0</v>
      </c>
      <c r="Q146" s="32">
        <f t="shared" si="54"/>
        <v>0</v>
      </c>
      <c r="R146" s="32">
        <f t="shared" si="54"/>
        <v>1</v>
      </c>
      <c r="S146" s="32">
        <f t="shared" si="54"/>
        <v>0</v>
      </c>
      <c r="U146" s="278">
        <f t="shared" si="55"/>
        <v>0</v>
      </c>
      <c r="V146" s="278">
        <f t="shared" si="55"/>
        <v>0</v>
      </c>
      <c r="W146" s="278">
        <f t="shared" si="55"/>
        <v>0</v>
      </c>
      <c r="X146" s="278">
        <f t="shared" si="55"/>
        <v>0</v>
      </c>
    </row>
    <row r="147" spans="1:30" ht="36" x14ac:dyDescent="0.2">
      <c r="A147" s="508"/>
      <c r="B147" s="172"/>
      <c r="C147" s="275" t="s">
        <v>1109</v>
      </c>
      <c r="D147" s="198" t="s">
        <v>1365</v>
      </c>
      <c r="E147" s="275" t="s">
        <v>644</v>
      </c>
      <c r="F147" s="275" t="s">
        <v>461</v>
      </c>
      <c r="G147" s="283"/>
      <c r="H147" s="283"/>
      <c r="I147" s="283"/>
      <c r="J147" s="370"/>
      <c r="L147" s="62" t="str">
        <f t="shared" si="52"/>
        <v>niet ok</v>
      </c>
      <c r="M147" s="62"/>
      <c r="N147" s="205">
        <v>4</v>
      </c>
      <c r="O147" s="32">
        <f t="shared" si="53"/>
        <v>1</v>
      </c>
      <c r="P147" s="32">
        <f t="shared" si="54"/>
        <v>0</v>
      </c>
      <c r="Q147" s="32">
        <f t="shared" si="54"/>
        <v>0</v>
      </c>
      <c r="R147" s="32">
        <f t="shared" si="54"/>
        <v>1</v>
      </c>
      <c r="S147" s="32">
        <f t="shared" si="54"/>
        <v>0</v>
      </c>
      <c r="U147" s="278">
        <f t="shared" si="55"/>
        <v>0</v>
      </c>
      <c r="V147" s="278">
        <f t="shared" si="55"/>
        <v>0</v>
      </c>
      <c r="W147" s="278">
        <f t="shared" si="55"/>
        <v>0</v>
      </c>
      <c r="X147" s="278">
        <f t="shared" si="55"/>
        <v>0</v>
      </c>
    </row>
    <row r="148" spans="1:30" x14ac:dyDescent="0.2">
      <c r="A148" s="508"/>
      <c r="B148" s="172"/>
      <c r="C148" s="275" t="s">
        <v>743</v>
      </c>
      <c r="D148" s="200" t="s">
        <v>757</v>
      </c>
      <c r="E148" s="275" t="s">
        <v>644</v>
      </c>
      <c r="F148" s="275"/>
      <c r="G148" s="283"/>
      <c r="H148" s="283"/>
      <c r="I148" s="283"/>
      <c r="J148" s="370"/>
      <c r="L148" s="62" t="str">
        <f t="shared" si="52"/>
        <v>niet ok</v>
      </c>
      <c r="M148" s="62"/>
      <c r="N148" s="205">
        <v>4</v>
      </c>
      <c r="O148" s="32">
        <f t="shared" si="53"/>
        <v>1</v>
      </c>
      <c r="P148" s="32">
        <f t="shared" si="54"/>
        <v>0</v>
      </c>
      <c r="Q148" s="32">
        <f t="shared" si="54"/>
        <v>0</v>
      </c>
      <c r="R148" s="32">
        <f t="shared" si="54"/>
        <v>1</v>
      </c>
      <c r="S148" s="32">
        <f t="shared" si="54"/>
        <v>0</v>
      </c>
      <c r="U148" s="278">
        <f t="shared" si="55"/>
        <v>0</v>
      </c>
      <c r="V148" s="278">
        <f t="shared" si="55"/>
        <v>0</v>
      </c>
      <c r="W148" s="278">
        <f t="shared" si="55"/>
        <v>0</v>
      </c>
      <c r="X148" s="278">
        <f t="shared" si="55"/>
        <v>0</v>
      </c>
    </row>
    <row r="149" spans="1:30" ht="58.9" customHeight="1" x14ac:dyDescent="0.2">
      <c r="A149" s="512">
        <v>5</v>
      </c>
      <c r="B149" s="172"/>
      <c r="C149" s="275" t="s">
        <v>739</v>
      </c>
      <c r="D149" s="200" t="s">
        <v>1111</v>
      </c>
      <c r="E149" s="275" t="s">
        <v>643</v>
      </c>
      <c r="F149" s="275"/>
      <c r="G149" s="283"/>
      <c r="H149" s="283"/>
      <c r="I149" s="283"/>
      <c r="J149" s="370"/>
      <c r="L149" s="62" t="str">
        <f t="shared" si="52"/>
        <v>niet ok</v>
      </c>
      <c r="M149" s="62"/>
      <c r="N149" s="205">
        <v>5</v>
      </c>
      <c r="O149" s="32">
        <f t="shared" si="53"/>
        <v>1</v>
      </c>
      <c r="P149" s="32">
        <f t="shared" si="54"/>
        <v>0</v>
      </c>
      <c r="Q149" s="32">
        <f t="shared" si="54"/>
        <v>0</v>
      </c>
      <c r="R149" s="32">
        <f t="shared" si="54"/>
        <v>0</v>
      </c>
      <c r="S149" s="32">
        <f t="shared" si="54"/>
        <v>1</v>
      </c>
      <c r="U149" s="278">
        <f t="shared" si="55"/>
        <v>0</v>
      </c>
      <c r="V149" s="278">
        <f t="shared" si="55"/>
        <v>0</v>
      </c>
      <c r="W149" s="278">
        <f t="shared" si="55"/>
        <v>0</v>
      </c>
      <c r="X149" s="278">
        <f t="shared" si="55"/>
        <v>0</v>
      </c>
    </row>
    <row r="150" spans="1:30" ht="48" x14ac:dyDescent="0.2">
      <c r="A150" s="512"/>
      <c r="B150" s="172"/>
      <c r="C150" s="275" t="s">
        <v>740</v>
      </c>
      <c r="D150" s="200" t="s">
        <v>995</v>
      </c>
      <c r="E150" s="275" t="s">
        <v>644</v>
      </c>
      <c r="F150" s="275"/>
      <c r="G150" s="283"/>
      <c r="H150" s="283"/>
      <c r="I150" s="283"/>
      <c r="J150" s="370"/>
      <c r="L150" s="62" t="str">
        <f t="shared" si="52"/>
        <v>niet ok</v>
      </c>
      <c r="M150" s="62"/>
      <c r="N150" s="205">
        <v>5</v>
      </c>
      <c r="O150" s="32">
        <f t="shared" si="53"/>
        <v>1</v>
      </c>
      <c r="P150" s="32">
        <f t="shared" si="54"/>
        <v>0</v>
      </c>
      <c r="Q150" s="32">
        <f t="shared" si="54"/>
        <v>0</v>
      </c>
      <c r="R150" s="32">
        <f t="shared" si="54"/>
        <v>0</v>
      </c>
      <c r="S150" s="32">
        <f t="shared" si="54"/>
        <v>1</v>
      </c>
      <c r="U150" s="278">
        <f t="shared" si="55"/>
        <v>0</v>
      </c>
      <c r="V150" s="278">
        <f t="shared" si="55"/>
        <v>0</v>
      </c>
      <c r="W150" s="278">
        <f t="shared" si="55"/>
        <v>0</v>
      </c>
      <c r="X150" s="278">
        <f t="shared" si="55"/>
        <v>0</v>
      </c>
    </row>
    <row r="151" spans="1:30" ht="48" x14ac:dyDescent="0.2">
      <c r="A151" s="512"/>
      <c r="B151" s="172"/>
      <c r="C151" s="275" t="s">
        <v>752</v>
      </c>
      <c r="D151" s="200" t="s">
        <v>1108</v>
      </c>
      <c r="E151" s="275" t="s">
        <v>644</v>
      </c>
      <c r="F151" s="275"/>
      <c r="G151" s="283"/>
      <c r="H151" s="283"/>
      <c r="I151" s="283"/>
      <c r="J151" s="370"/>
      <c r="L151" s="62" t="str">
        <f t="shared" si="52"/>
        <v>niet ok</v>
      </c>
      <c r="M151" s="62"/>
      <c r="N151" s="205">
        <v>5</v>
      </c>
      <c r="O151" s="32">
        <f t="shared" si="53"/>
        <v>1</v>
      </c>
      <c r="P151" s="32">
        <f t="shared" si="54"/>
        <v>0</v>
      </c>
      <c r="Q151" s="32">
        <f t="shared" si="54"/>
        <v>0</v>
      </c>
      <c r="R151" s="32">
        <f t="shared" si="54"/>
        <v>0</v>
      </c>
      <c r="S151" s="32">
        <f t="shared" si="54"/>
        <v>1</v>
      </c>
      <c r="U151" s="278">
        <f t="shared" si="55"/>
        <v>0</v>
      </c>
      <c r="V151" s="278">
        <f t="shared" si="55"/>
        <v>0</v>
      </c>
      <c r="W151" s="278">
        <f t="shared" si="55"/>
        <v>0</v>
      </c>
      <c r="X151" s="278">
        <f t="shared" si="55"/>
        <v>0</v>
      </c>
    </row>
    <row r="152" spans="1:30" ht="55.9" customHeight="1" x14ac:dyDescent="0.2">
      <c r="A152" s="512"/>
      <c r="B152" s="172"/>
      <c r="C152" s="275" t="s">
        <v>753</v>
      </c>
      <c r="D152" s="198" t="s">
        <v>1207</v>
      </c>
      <c r="E152" s="275" t="s">
        <v>644</v>
      </c>
      <c r="F152" s="275"/>
      <c r="G152" s="283"/>
      <c r="H152" s="283"/>
      <c r="I152" s="283"/>
      <c r="J152" s="370"/>
      <c r="L152" s="62" t="str">
        <f t="shared" si="52"/>
        <v>niet ok</v>
      </c>
      <c r="M152" s="62"/>
      <c r="N152" s="205">
        <v>5</v>
      </c>
      <c r="O152" s="32">
        <f t="shared" si="53"/>
        <v>1</v>
      </c>
      <c r="P152" s="32">
        <f t="shared" si="54"/>
        <v>0</v>
      </c>
      <c r="Q152" s="32">
        <f t="shared" si="54"/>
        <v>0</v>
      </c>
      <c r="R152" s="32">
        <f t="shared" si="54"/>
        <v>0</v>
      </c>
      <c r="S152" s="32">
        <f t="shared" si="54"/>
        <v>1</v>
      </c>
      <c r="U152" s="278">
        <f t="shared" si="55"/>
        <v>0</v>
      </c>
      <c r="V152" s="278">
        <f t="shared" si="55"/>
        <v>0</v>
      </c>
      <c r="W152" s="278">
        <f t="shared" si="55"/>
        <v>0</v>
      </c>
      <c r="X152" s="278">
        <f t="shared" si="55"/>
        <v>0</v>
      </c>
    </row>
    <row r="153" spans="1:30" ht="24" x14ac:dyDescent="0.2">
      <c r="A153" s="512"/>
      <c r="B153" s="172"/>
      <c r="C153" s="275" t="s">
        <v>1109</v>
      </c>
      <c r="D153" s="200" t="s">
        <v>1110</v>
      </c>
      <c r="E153" s="275"/>
      <c r="F153" s="275"/>
      <c r="G153" s="283"/>
      <c r="H153" s="283"/>
      <c r="I153" s="283"/>
      <c r="J153" s="370"/>
      <c r="L153" s="62" t="str">
        <f t="shared" si="52"/>
        <v>niet ok</v>
      </c>
      <c r="M153" s="62"/>
      <c r="N153" s="205">
        <v>5</v>
      </c>
      <c r="O153" s="32">
        <f t="shared" si="53"/>
        <v>1</v>
      </c>
      <c r="P153" s="32">
        <f t="shared" si="54"/>
        <v>0</v>
      </c>
      <c r="Q153" s="32">
        <f t="shared" si="54"/>
        <v>0</v>
      </c>
      <c r="R153" s="32">
        <f t="shared" si="54"/>
        <v>0</v>
      </c>
      <c r="S153" s="32">
        <f t="shared" si="54"/>
        <v>1</v>
      </c>
      <c r="U153" s="278">
        <f t="shared" si="55"/>
        <v>0</v>
      </c>
      <c r="V153" s="278">
        <f t="shared" si="55"/>
        <v>0</v>
      </c>
      <c r="W153" s="278">
        <f t="shared" si="55"/>
        <v>0</v>
      </c>
      <c r="X153" s="278">
        <f t="shared" si="55"/>
        <v>0</v>
      </c>
    </row>
    <row r="154" spans="1:30" ht="12.75" thickBot="1" x14ac:dyDescent="0.25">
      <c r="A154" s="513"/>
      <c r="B154" s="188"/>
      <c r="C154" s="248" t="s">
        <v>743</v>
      </c>
      <c r="D154" s="254" t="s">
        <v>758</v>
      </c>
      <c r="E154" s="248" t="s">
        <v>644</v>
      </c>
      <c r="F154" s="248"/>
      <c r="G154" s="371"/>
      <c r="H154" s="371"/>
      <c r="I154" s="371"/>
      <c r="J154" s="372"/>
      <c r="L154" s="62" t="str">
        <f t="shared" si="52"/>
        <v>niet ok</v>
      </c>
      <c r="M154" s="62"/>
      <c r="N154" s="205">
        <v>5</v>
      </c>
      <c r="O154" s="32">
        <f t="shared" si="53"/>
        <v>1</v>
      </c>
      <c r="P154" s="32">
        <f t="shared" si="54"/>
        <v>0</v>
      </c>
      <c r="Q154" s="32">
        <f t="shared" si="54"/>
        <v>0</v>
      </c>
      <c r="R154" s="32">
        <f t="shared" si="54"/>
        <v>0</v>
      </c>
      <c r="S154" s="32">
        <f t="shared" si="54"/>
        <v>1</v>
      </c>
      <c r="U154" s="278">
        <f t="shared" si="55"/>
        <v>0</v>
      </c>
      <c r="V154" s="278">
        <f t="shared" si="55"/>
        <v>0</v>
      </c>
      <c r="W154" s="278">
        <f t="shared" si="55"/>
        <v>0</v>
      </c>
      <c r="X154" s="278">
        <f t="shared" si="55"/>
        <v>0</v>
      </c>
    </row>
    <row r="155" spans="1:30" ht="12.75" thickBot="1" x14ac:dyDescent="0.25">
      <c r="L155" s="62"/>
      <c r="M155" s="62"/>
      <c r="N155" s="62" t="str">
        <f>IF(COUNT(N131:N154)=SUM(P155:S155),"OK","niet ok")</f>
        <v>OK</v>
      </c>
      <c r="O155" s="32"/>
      <c r="P155" s="32">
        <f>SUM(P131:P154)</f>
        <v>7</v>
      </c>
      <c r="Q155" s="32">
        <f t="shared" ref="Q155:S155" si="56">SUM(Q131:Q154)</f>
        <v>5</v>
      </c>
      <c r="R155" s="32">
        <f t="shared" si="56"/>
        <v>6</v>
      </c>
      <c r="S155" s="32">
        <f t="shared" si="56"/>
        <v>6</v>
      </c>
      <c r="U155" s="32">
        <f t="shared" ref="U155:X155" si="57">SUM(U131:U154)</f>
        <v>0</v>
      </c>
      <c r="V155" s="32">
        <f t="shared" si="57"/>
        <v>0</v>
      </c>
      <c r="W155" s="32">
        <f t="shared" si="57"/>
        <v>0</v>
      </c>
      <c r="X155" s="32">
        <f t="shared" si="57"/>
        <v>0</v>
      </c>
      <c r="Z155" s="278">
        <f>IF(P155=0,0,U155/P155)</f>
        <v>0</v>
      </c>
      <c r="AA155" s="278">
        <f t="shared" ref="AA155" si="58">IF(Q155=0,0,V155/Q155)</f>
        <v>0</v>
      </c>
      <c r="AB155" s="278">
        <f t="shared" ref="AB155" si="59">IF(R155=0,0,W155/R155)</f>
        <v>0</v>
      </c>
      <c r="AC155" s="278">
        <f t="shared" ref="AC155" si="60">IF(S155=0,0,X155/S155)</f>
        <v>0</v>
      </c>
      <c r="AD155" s="277">
        <f>1+SUM(Z155:AC155)</f>
        <v>1</v>
      </c>
    </row>
    <row r="156" spans="1:30" ht="18" x14ac:dyDescent="0.25">
      <c r="A156" s="673" t="s">
        <v>734</v>
      </c>
      <c r="B156" s="675" t="s">
        <v>453</v>
      </c>
      <c r="C156" s="671" t="s">
        <v>1393</v>
      </c>
      <c r="D156" s="671"/>
      <c r="E156" s="150"/>
      <c r="F156" s="151"/>
      <c r="G156" s="671" t="s">
        <v>1009</v>
      </c>
      <c r="H156" s="671"/>
      <c r="I156" s="671"/>
      <c r="J156" s="679" t="s">
        <v>1048</v>
      </c>
      <c r="L156" s="62"/>
      <c r="M156" s="62"/>
      <c r="N156" s="62"/>
      <c r="O156" s="32"/>
      <c r="P156" s="32"/>
      <c r="Q156" s="32"/>
    </row>
    <row r="157" spans="1:30" ht="18" x14ac:dyDescent="0.25">
      <c r="A157" s="674"/>
      <c r="B157" s="676"/>
      <c r="C157" s="178" t="s">
        <v>989</v>
      </c>
      <c r="D157" s="252" t="s">
        <v>996</v>
      </c>
      <c r="E157" s="252"/>
      <c r="F157" s="252"/>
      <c r="G157" s="672">
        <f>AD194</f>
        <v>1</v>
      </c>
      <c r="H157" s="672"/>
      <c r="I157" s="672"/>
      <c r="J157" s="680"/>
      <c r="L157" s="62"/>
      <c r="M157" s="62"/>
      <c r="N157" s="62"/>
      <c r="O157" s="32"/>
      <c r="P157" s="32"/>
      <c r="Q157" s="32"/>
    </row>
    <row r="158" spans="1:30" ht="38.25" x14ac:dyDescent="0.2">
      <c r="A158" s="674"/>
      <c r="B158" s="676"/>
      <c r="C158" s="281" t="s">
        <v>462</v>
      </c>
      <c r="D158" s="177" t="s">
        <v>647</v>
      </c>
      <c r="E158" s="281" t="s">
        <v>642</v>
      </c>
      <c r="F158" s="281" t="s">
        <v>102</v>
      </c>
      <c r="G158" s="281" t="s">
        <v>100</v>
      </c>
      <c r="H158" s="281" t="s">
        <v>101</v>
      </c>
      <c r="I158" s="281" t="s">
        <v>224</v>
      </c>
      <c r="J158" s="680"/>
      <c r="L158" s="62"/>
      <c r="M158" s="62"/>
      <c r="N158" s="62"/>
      <c r="O158" s="32"/>
      <c r="P158" s="32"/>
      <c r="Q158" s="32"/>
    </row>
    <row r="159" spans="1:30" ht="48" x14ac:dyDescent="0.2">
      <c r="A159" s="682">
        <v>2</v>
      </c>
      <c r="B159" s="172"/>
      <c r="C159" s="275" t="s">
        <v>762</v>
      </c>
      <c r="D159" s="200" t="s">
        <v>1457</v>
      </c>
      <c r="E159" s="275" t="s">
        <v>644</v>
      </c>
      <c r="F159" s="275"/>
      <c r="G159" s="283"/>
      <c r="H159" s="283"/>
      <c r="I159" s="283"/>
      <c r="J159" s="370"/>
      <c r="L159" s="62" t="str">
        <f t="shared" ref="L159:L193" si="61">IF((COUNTIF((G159:I159),"x"))=1,"ok","niet ok")</f>
        <v>niet ok</v>
      </c>
      <c r="M159" s="62"/>
      <c r="N159" s="62">
        <v>2</v>
      </c>
      <c r="O159" s="32">
        <f t="shared" ref="O159:O193" si="62">IF(I159="x",0,1)</f>
        <v>1</v>
      </c>
      <c r="P159" s="32">
        <f t="shared" ref="P159:S193" si="63">IF(AND($O159=1,$N159=P$16),1,0)</f>
        <v>1</v>
      </c>
      <c r="Q159" s="32">
        <f t="shared" si="63"/>
        <v>0</v>
      </c>
      <c r="R159" s="32">
        <f t="shared" si="63"/>
        <v>0</v>
      </c>
      <c r="S159" s="32">
        <f t="shared" si="63"/>
        <v>0</v>
      </c>
      <c r="U159" s="278">
        <f t="shared" ref="U159:X193" si="64">IF(AND($N159=U$16,$G159="x"),1,0)</f>
        <v>0</v>
      </c>
      <c r="V159" s="278">
        <f t="shared" si="64"/>
        <v>0</v>
      </c>
      <c r="W159" s="278">
        <f t="shared" si="64"/>
        <v>0</v>
      </c>
      <c r="X159" s="278">
        <f t="shared" si="64"/>
        <v>0</v>
      </c>
    </row>
    <row r="160" spans="1:30" ht="48" x14ac:dyDescent="0.2">
      <c r="A160" s="682"/>
      <c r="B160" s="172"/>
      <c r="C160" s="275" t="s">
        <v>762</v>
      </c>
      <c r="D160" s="200" t="s">
        <v>1462</v>
      </c>
      <c r="E160" s="275"/>
      <c r="F160" s="275"/>
      <c r="G160" s="283"/>
      <c r="H160" s="283"/>
      <c r="I160" s="283"/>
      <c r="J160" s="370"/>
      <c r="L160" s="62" t="str">
        <f t="shared" si="61"/>
        <v>niet ok</v>
      </c>
      <c r="M160" s="62"/>
      <c r="N160" s="62">
        <v>2</v>
      </c>
      <c r="O160" s="32">
        <f t="shared" si="62"/>
        <v>1</v>
      </c>
      <c r="P160" s="32">
        <f t="shared" si="63"/>
        <v>1</v>
      </c>
      <c r="Q160" s="32">
        <f t="shared" si="63"/>
        <v>0</v>
      </c>
      <c r="R160" s="32">
        <f t="shared" si="63"/>
        <v>0</v>
      </c>
      <c r="S160" s="32">
        <f t="shared" si="63"/>
        <v>0</v>
      </c>
      <c r="U160" s="278">
        <f t="shared" si="64"/>
        <v>0</v>
      </c>
      <c r="V160" s="278">
        <f t="shared" si="64"/>
        <v>0</v>
      </c>
      <c r="W160" s="278">
        <f t="shared" si="64"/>
        <v>0</v>
      </c>
      <c r="X160" s="278">
        <f t="shared" si="64"/>
        <v>0</v>
      </c>
    </row>
    <row r="161" spans="1:24" ht="48" x14ac:dyDescent="0.2">
      <c r="A161" s="682"/>
      <c r="B161" s="172"/>
      <c r="C161" s="275" t="s">
        <v>815</v>
      </c>
      <c r="D161" s="200" t="s">
        <v>1458</v>
      </c>
      <c r="E161" s="275"/>
      <c r="F161" s="275"/>
      <c r="G161" s="283"/>
      <c r="H161" s="283"/>
      <c r="I161" s="283"/>
      <c r="J161" s="370"/>
      <c r="L161" s="62" t="str">
        <f t="shared" si="61"/>
        <v>niet ok</v>
      </c>
      <c r="M161" s="62"/>
      <c r="N161" s="62">
        <v>2</v>
      </c>
      <c r="O161" s="32">
        <f t="shared" si="62"/>
        <v>1</v>
      </c>
      <c r="P161" s="32">
        <f t="shared" si="63"/>
        <v>1</v>
      </c>
      <c r="Q161" s="32">
        <f t="shared" si="63"/>
        <v>0</v>
      </c>
      <c r="R161" s="32">
        <f t="shared" si="63"/>
        <v>0</v>
      </c>
      <c r="S161" s="32">
        <f t="shared" si="63"/>
        <v>0</v>
      </c>
      <c r="U161" s="278">
        <f t="shared" si="64"/>
        <v>0</v>
      </c>
      <c r="V161" s="278">
        <f t="shared" si="64"/>
        <v>0</v>
      </c>
      <c r="W161" s="278">
        <f t="shared" si="64"/>
        <v>0</v>
      </c>
      <c r="X161" s="278">
        <f t="shared" si="64"/>
        <v>0</v>
      </c>
    </row>
    <row r="162" spans="1:24" ht="82.15" customHeight="1" x14ac:dyDescent="0.2">
      <c r="A162" s="682"/>
      <c r="B162" s="172"/>
      <c r="C162" s="275" t="s">
        <v>763</v>
      </c>
      <c r="D162" s="200" t="s">
        <v>1227</v>
      </c>
      <c r="E162" s="275"/>
      <c r="F162" s="275"/>
      <c r="G162" s="283"/>
      <c r="H162" s="283"/>
      <c r="I162" s="283"/>
      <c r="J162" s="370"/>
      <c r="L162" s="62" t="str">
        <f t="shared" si="61"/>
        <v>niet ok</v>
      </c>
      <c r="M162" s="62"/>
      <c r="N162" s="205">
        <v>2</v>
      </c>
      <c r="O162" s="32">
        <f t="shared" si="62"/>
        <v>1</v>
      </c>
      <c r="P162" s="32">
        <f t="shared" si="63"/>
        <v>1</v>
      </c>
      <c r="Q162" s="32">
        <f t="shared" si="63"/>
        <v>0</v>
      </c>
      <c r="R162" s="32">
        <f t="shared" si="63"/>
        <v>0</v>
      </c>
      <c r="S162" s="32">
        <f t="shared" si="63"/>
        <v>0</v>
      </c>
      <c r="U162" s="278">
        <f t="shared" si="64"/>
        <v>0</v>
      </c>
      <c r="V162" s="278">
        <f t="shared" si="64"/>
        <v>0</v>
      </c>
      <c r="W162" s="278">
        <f t="shared" si="64"/>
        <v>0</v>
      </c>
      <c r="X162" s="278">
        <f t="shared" si="64"/>
        <v>0</v>
      </c>
    </row>
    <row r="163" spans="1:24" ht="15.6" customHeight="1" x14ac:dyDescent="0.2">
      <c r="A163" s="682"/>
      <c r="B163" s="172"/>
      <c r="C163" s="275" t="s">
        <v>763</v>
      </c>
      <c r="D163" s="198" t="s">
        <v>1215</v>
      </c>
      <c r="E163" s="275"/>
      <c r="F163" s="275" t="s">
        <v>727</v>
      </c>
      <c r="G163" s="283"/>
      <c r="H163" s="283"/>
      <c r="I163" s="283"/>
      <c r="J163" s="370"/>
      <c r="L163" s="62" t="str">
        <f t="shared" si="61"/>
        <v>niet ok</v>
      </c>
      <c r="M163" s="62"/>
      <c r="N163" s="205">
        <v>2</v>
      </c>
      <c r="O163" s="32">
        <f t="shared" si="62"/>
        <v>1</v>
      </c>
      <c r="P163" s="32">
        <f t="shared" si="63"/>
        <v>1</v>
      </c>
      <c r="Q163" s="32">
        <f t="shared" si="63"/>
        <v>0</v>
      </c>
      <c r="R163" s="32">
        <f t="shared" si="63"/>
        <v>0</v>
      </c>
      <c r="S163" s="32">
        <f t="shared" si="63"/>
        <v>0</v>
      </c>
      <c r="U163" s="278">
        <f t="shared" si="64"/>
        <v>0</v>
      </c>
      <c r="V163" s="278">
        <f t="shared" si="64"/>
        <v>0</v>
      </c>
      <c r="W163" s="278">
        <f t="shared" si="64"/>
        <v>0</v>
      </c>
      <c r="X163" s="278">
        <f t="shared" si="64"/>
        <v>0</v>
      </c>
    </row>
    <row r="164" spans="1:24" ht="24" x14ac:dyDescent="0.2">
      <c r="A164" s="682"/>
      <c r="B164" s="172"/>
      <c r="C164" s="275" t="s">
        <v>763</v>
      </c>
      <c r="D164" s="198" t="s">
        <v>1463</v>
      </c>
      <c r="E164" s="275"/>
      <c r="F164" s="275" t="s">
        <v>728</v>
      </c>
      <c r="G164" s="283"/>
      <c r="H164" s="283"/>
      <c r="I164" s="283"/>
      <c r="J164" s="370"/>
      <c r="L164" s="62" t="str">
        <f t="shared" si="61"/>
        <v>niet ok</v>
      </c>
      <c r="M164" s="62"/>
      <c r="N164" s="205">
        <v>2</v>
      </c>
      <c r="O164" s="32">
        <f t="shared" si="62"/>
        <v>1</v>
      </c>
      <c r="P164" s="32">
        <f t="shared" si="63"/>
        <v>1</v>
      </c>
      <c r="Q164" s="32">
        <f t="shared" si="63"/>
        <v>0</v>
      </c>
      <c r="R164" s="32">
        <f t="shared" si="63"/>
        <v>0</v>
      </c>
      <c r="S164" s="32">
        <f t="shared" si="63"/>
        <v>0</v>
      </c>
      <c r="U164" s="278">
        <f t="shared" si="64"/>
        <v>0</v>
      </c>
      <c r="V164" s="278">
        <f t="shared" si="64"/>
        <v>0</v>
      </c>
      <c r="W164" s="278">
        <f t="shared" si="64"/>
        <v>0</v>
      </c>
      <c r="X164" s="278">
        <f t="shared" si="64"/>
        <v>0</v>
      </c>
    </row>
    <row r="165" spans="1:24" ht="48" x14ac:dyDescent="0.2">
      <c r="A165" s="682"/>
      <c r="B165" s="172"/>
      <c r="C165" s="275" t="s">
        <v>763</v>
      </c>
      <c r="D165" s="200" t="s">
        <v>1460</v>
      </c>
      <c r="E165" s="275"/>
      <c r="F165" s="275" t="s">
        <v>729</v>
      </c>
      <c r="G165" s="283"/>
      <c r="H165" s="283"/>
      <c r="I165" s="283"/>
      <c r="J165" s="370"/>
      <c r="L165" s="62" t="str">
        <f t="shared" si="61"/>
        <v>niet ok</v>
      </c>
      <c r="M165" s="62"/>
      <c r="N165" s="205">
        <v>2</v>
      </c>
      <c r="O165" s="32">
        <f t="shared" si="62"/>
        <v>1</v>
      </c>
      <c r="P165" s="32">
        <f t="shared" si="63"/>
        <v>1</v>
      </c>
      <c r="Q165" s="32">
        <f t="shared" si="63"/>
        <v>0</v>
      </c>
      <c r="R165" s="32">
        <f t="shared" si="63"/>
        <v>0</v>
      </c>
      <c r="S165" s="32">
        <f t="shared" si="63"/>
        <v>0</v>
      </c>
      <c r="U165" s="278">
        <f t="shared" si="64"/>
        <v>0</v>
      </c>
      <c r="V165" s="278">
        <f t="shared" si="64"/>
        <v>0</v>
      </c>
      <c r="W165" s="278">
        <f t="shared" si="64"/>
        <v>0</v>
      </c>
      <c r="X165" s="278">
        <f t="shared" si="64"/>
        <v>0</v>
      </c>
    </row>
    <row r="166" spans="1:24" ht="15.6" customHeight="1" x14ac:dyDescent="0.2">
      <c r="A166" s="682"/>
      <c r="B166" s="172"/>
      <c r="C166" s="275" t="s">
        <v>764</v>
      </c>
      <c r="D166" s="200" t="s">
        <v>997</v>
      </c>
      <c r="E166" s="275"/>
      <c r="F166" s="275"/>
      <c r="G166" s="283"/>
      <c r="H166" s="283"/>
      <c r="I166" s="283"/>
      <c r="J166" s="370"/>
      <c r="L166" s="62" t="str">
        <f t="shared" si="61"/>
        <v>niet ok</v>
      </c>
      <c r="M166" s="62"/>
      <c r="N166" s="205">
        <v>2</v>
      </c>
      <c r="O166" s="32">
        <f t="shared" si="62"/>
        <v>1</v>
      </c>
      <c r="P166" s="32">
        <f t="shared" si="63"/>
        <v>1</v>
      </c>
      <c r="Q166" s="32">
        <f t="shared" si="63"/>
        <v>0</v>
      </c>
      <c r="R166" s="32">
        <f t="shared" si="63"/>
        <v>0</v>
      </c>
      <c r="S166" s="32">
        <f t="shared" si="63"/>
        <v>0</v>
      </c>
      <c r="U166" s="278">
        <f t="shared" si="64"/>
        <v>0</v>
      </c>
      <c r="V166" s="278">
        <f t="shared" si="64"/>
        <v>0</v>
      </c>
      <c r="W166" s="278">
        <f t="shared" si="64"/>
        <v>0</v>
      </c>
      <c r="X166" s="278">
        <f t="shared" si="64"/>
        <v>0</v>
      </c>
    </row>
    <row r="167" spans="1:24" ht="36.6" customHeight="1" x14ac:dyDescent="0.2">
      <c r="A167" s="682"/>
      <c r="B167" s="172"/>
      <c r="C167" s="275" t="s">
        <v>762</v>
      </c>
      <c r="D167" s="198" t="s">
        <v>1461</v>
      </c>
      <c r="E167" s="275"/>
      <c r="F167" s="275"/>
      <c r="G167" s="283"/>
      <c r="H167" s="283"/>
      <c r="I167" s="283"/>
      <c r="J167" s="370"/>
      <c r="L167" s="62" t="str">
        <f t="shared" si="61"/>
        <v>niet ok</v>
      </c>
      <c r="M167" s="62"/>
      <c r="N167" s="205">
        <v>2</v>
      </c>
      <c r="O167" s="32">
        <f t="shared" si="62"/>
        <v>1</v>
      </c>
      <c r="P167" s="32">
        <f t="shared" si="63"/>
        <v>1</v>
      </c>
      <c r="Q167" s="32">
        <f t="shared" si="63"/>
        <v>0</v>
      </c>
      <c r="R167" s="32">
        <f t="shared" si="63"/>
        <v>0</v>
      </c>
      <c r="S167" s="32">
        <f t="shared" si="63"/>
        <v>0</v>
      </c>
      <c r="U167" s="278">
        <f t="shared" si="64"/>
        <v>0</v>
      </c>
      <c r="V167" s="278">
        <f t="shared" si="64"/>
        <v>0</v>
      </c>
      <c r="W167" s="278">
        <f t="shared" si="64"/>
        <v>0</v>
      </c>
      <c r="X167" s="278">
        <f t="shared" si="64"/>
        <v>0</v>
      </c>
    </row>
    <row r="168" spans="1:24" ht="144.6" customHeight="1" x14ac:dyDescent="0.2">
      <c r="A168" s="683">
        <v>3</v>
      </c>
      <c r="B168" s="172"/>
      <c r="C168" s="275" t="s">
        <v>762</v>
      </c>
      <c r="D168" s="198" t="s">
        <v>1488</v>
      </c>
      <c r="E168" s="275"/>
      <c r="F168" s="275"/>
      <c r="G168" s="283"/>
      <c r="H168" s="283"/>
      <c r="I168" s="283"/>
      <c r="J168" s="370"/>
      <c r="L168" s="62" t="str">
        <f t="shared" si="61"/>
        <v>niet ok</v>
      </c>
      <c r="M168" s="62"/>
      <c r="N168" s="205">
        <v>3</v>
      </c>
      <c r="O168" s="32">
        <f t="shared" si="62"/>
        <v>1</v>
      </c>
      <c r="P168" s="32">
        <f t="shared" si="63"/>
        <v>0</v>
      </c>
      <c r="Q168" s="32">
        <f t="shared" si="63"/>
        <v>1</v>
      </c>
      <c r="R168" s="32">
        <f t="shared" si="63"/>
        <v>0</v>
      </c>
      <c r="S168" s="32">
        <f t="shared" si="63"/>
        <v>0</v>
      </c>
      <c r="U168" s="278">
        <f t="shared" si="64"/>
        <v>0</v>
      </c>
      <c r="V168" s="278">
        <f t="shared" si="64"/>
        <v>0</v>
      </c>
      <c r="W168" s="278">
        <f t="shared" si="64"/>
        <v>0</v>
      </c>
      <c r="X168" s="278">
        <f t="shared" si="64"/>
        <v>0</v>
      </c>
    </row>
    <row r="169" spans="1:24" ht="89.45" customHeight="1" x14ac:dyDescent="0.2">
      <c r="A169" s="683"/>
      <c r="B169" s="172"/>
      <c r="C169" s="275" t="s">
        <v>763</v>
      </c>
      <c r="D169" s="200" t="s">
        <v>1485</v>
      </c>
      <c r="E169" s="275"/>
      <c r="F169" s="275"/>
      <c r="G169" s="283"/>
      <c r="H169" s="283"/>
      <c r="I169" s="283"/>
      <c r="J169" s="370"/>
      <c r="L169" s="62" t="str">
        <f t="shared" si="61"/>
        <v>niet ok</v>
      </c>
      <c r="M169" s="62"/>
      <c r="N169" s="205">
        <v>3</v>
      </c>
      <c r="O169" s="32">
        <f t="shared" si="62"/>
        <v>1</v>
      </c>
      <c r="P169" s="32">
        <f t="shared" si="63"/>
        <v>0</v>
      </c>
      <c r="Q169" s="32">
        <f t="shared" si="63"/>
        <v>1</v>
      </c>
      <c r="R169" s="32">
        <f t="shared" si="63"/>
        <v>0</v>
      </c>
      <c r="S169" s="32">
        <f t="shared" si="63"/>
        <v>0</v>
      </c>
      <c r="U169" s="278">
        <f t="shared" si="64"/>
        <v>0</v>
      </c>
      <c r="V169" s="278">
        <f t="shared" si="64"/>
        <v>0</v>
      </c>
      <c r="W169" s="278">
        <f t="shared" si="64"/>
        <v>0</v>
      </c>
      <c r="X169" s="278">
        <f t="shared" si="64"/>
        <v>0</v>
      </c>
    </row>
    <row r="170" spans="1:24" ht="36" x14ac:dyDescent="0.2">
      <c r="A170" s="683"/>
      <c r="B170" s="172"/>
      <c r="C170" s="275" t="s">
        <v>763</v>
      </c>
      <c r="D170" s="200" t="s">
        <v>1459</v>
      </c>
      <c r="E170" s="275"/>
      <c r="F170" s="275"/>
      <c r="G170" s="283"/>
      <c r="H170" s="283"/>
      <c r="I170" s="283"/>
      <c r="J170" s="370"/>
      <c r="L170" s="62" t="str">
        <f t="shared" si="61"/>
        <v>niet ok</v>
      </c>
      <c r="M170" s="62"/>
      <c r="N170" s="205">
        <v>3</v>
      </c>
      <c r="O170" s="32">
        <f t="shared" si="62"/>
        <v>1</v>
      </c>
      <c r="P170" s="32">
        <f t="shared" si="63"/>
        <v>0</v>
      </c>
      <c r="Q170" s="32">
        <f t="shared" si="63"/>
        <v>1</v>
      </c>
      <c r="R170" s="32">
        <f t="shared" si="63"/>
        <v>0</v>
      </c>
      <c r="S170" s="32">
        <f t="shared" si="63"/>
        <v>0</v>
      </c>
      <c r="U170" s="278">
        <f t="shared" si="64"/>
        <v>0</v>
      </c>
      <c r="V170" s="278">
        <f t="shared" si="64"/>
        <v>0</v>
      </c>
      <c r="W170" s="278">
        <f t="shared" si="64"/>
        <v>0</v>
      </c>
      <c r="X170" s="278">
        <f t="shared" si="64"/>
        <v>0</v>
      </c>
    </row>
    <row r="171" spans="1:24" ht="36" x14ac:dyDescent="0.2">
      <c r="A171" s="683"/>
      <c r="B171" s="172"/>
      <c r="C171" s="275" t="s">
        <v>763</v>
      </c>
      <c r="D171" s="200" t="s">
        <v>1163</v>
      </c>
      <c r="E171" s="275"/>
      <c r="F171" s="275" t="s">
        <v>731</v>
      </c>
      <c r="G171" s="283"/>
      <c r="H171" s="283"/>
      <c r="I171" s="283"/>
      <c r="J171" s="370"/>
      <c r="L171" s="62" t="str">
        <f t="shared" si="61"/>
        <v>niet ok</v>
      </c>
      <c r="M171" s="62"/>
      <c r="N171" s="205">
        <v>3</v>
      </c>
      <c r="O171" s="32">
        <f t="shared" si="62"/>
        <v>1</v>
      </c>
      <c r="P171" s="32">
        <f t="shared" si="63"/>
        <v>0</v>
      </c>
      <c r="Q171" s="32">
        <f t="shared" si="63"/>
        <v>1</v>
      </c>
      <c r="R171" s="32">
        <f t="shared" si="63"/>
        <v>0</v>
      </c>
      <c r="S171" s="32">
        <f t="shared" si="63"/>
        <v>0</v>
      </c>
      <c r="U171" s="278">
        <f t="shared" si="64"/>
        <v>0</v>
      </c>
      <c r="V171" s="278">
        <f t="shared" si="64"/>
        <v>0</v>
      </c>
      <c r="W171" s="278">
        <f t="shared" si="64"/>
        <v>0</v>
      </c>
      <c r="X171" s="278">
        <f t="shared" si="64"/>
        <v>0</v>
      </c>
    </row>
    <row r="172" spans="1:24" ht="36" x14ac:dyDescent="0.2">
      <c r="A172" s="683"/>
      <c r="B172" s="172"/>
      <c r="C172" s="275" t="s">
        <v>764</v>
      </c>
      <c r="D172" s="200" t="s">
        <v>812</v>
      </c>
      <c r="E172" s="275"/>
      <c r="F172" s="275"/>
      <c r="G172" s="283"/>
      <c r="H172" s="283"/>
      <c r="I172" s="283"/>
      <c r="J172" s="370"/>
      <c r="L172" s="62" t="str">
        <f t="shared" si="61"/>
        <v>niet ok</v>
      </c>
      <c r="M172" s="62"/>
      <c r="N172" s="205">
        <v>3</v>
      </c>
      <c r="O172" s="32">
        <f t="shared" si="62"/>
        <v>1</v>
      </c>
      <c r="P172" s="32">
        <f t="shared" si="63"/>
        <v>0</v>
      </c>
      <c r="Q172" s="32">
        <f t="shared" si="63"/>
        <v>1</v>
      </c>
      <c r="R172" s="32">
        <f t="shared" si="63"/>
        <v>0</v>
      </c>
      <c r="S172" s="32">
        <f t="shared" si="63"/>
        <v>0</v>
      </c>
      <c r="U172" s="278">
        <f t="shared" si="64"/>
        <v>0</v>
      </c>
      <c r="V172" s="278">
        <f t="shared" si="64"/>
        <v>0</v>
      </c>
      <c r="W172" s="278">
        <f t="shared" si="64"/>
        <v>0</v>
      </c>
      <c r="X172" s="278">
        <f t="shared" si="64"/>
        <v>0</v>
      </c>
    </row>
    <row r="173" spans="1:24" ht="36" x14ac:dyDescent="0.2">
      <c r="A173" s="683"/>
      <c r="B173" s="172"/>
      <c r="C173" s="275" t="s">
        <v>764</v>
      </c>
      <c r="D173" s="200" t="s">
        <v>1222</v>
      </c>
      <c r="E173" s="275"/>
      <c r="F173" s="275"/>
      <c r="G173" s="283"/>
      <c r="H173" s="283"/>
      <c r="I173" s="283"/>
      <c r="J173" s="370"/>
      <c r="L173" s="62" t="str">
        <f t="shared" si="61"/>
        <v>niet ok</v>
      </c>
      <c r="M173" s="62"/>
      <c r="N173" s="205">
        <v>3</v>
      </c>
      <c r="O173" s="32">
        <f t="shared" si="62"/>
        <v>1</v>
      </c>
      <c r="P173" s="32">
        <f t="shared" si="63"/>
        <v>0</v>
      </c>
      <c r="Q173" s="32">
        <f t="shared" si="63"/>
        <v>1</v>
      </c>
      <c r="R173" s="32">
        <f t="shared" si="63"/>
        <v>0</v>
      </c>
      <c r="S173" s="32">
        <f t="shared" si="63"/>
        <v>0</v>
      </c>
      <c r="U173" s="278">
        <f t="shared" si="64"/>
        <v>0</v>
      </c>
      <c r="V173" s="278">
        <f t="shared" si="64"/>
        <v>0</v>
      </c>
      <c r="W173" s="278">
        <f t="shared" si="64"/>
        <v>0</v>
      </c>
      <c r="X173" s="278">
        <f t="shared" si="64"/>
        <v>0</v>
      </c>
    </row>
    <row r="174" spans="1:24" ht="49.9" customHeight="1" x14ac:dyDescent="0.2">
      <c r="A174" s="683"/>
      <c r="B174" s="172"/>
      <c r="C174" s="275"/>
      <c r="D174" s="200" t="s">
        <v>1367</v>
      </c>
      <c r="E174" s="275" t="s">
        <v>645</v>
      </c>
      <c r="F174" s="275" t="s">
        <v>1343</v>
      </c>
      <c r="G174" s="283"/>
      <c r="H174" s="283"/>
      <c r="I174" s="283"/>
      <c r="J174" s="370"/>
      <c r="L174" s="62" t="str">
        <f t="shared" si="61"/>
        <v>niet ok</v>
      </c>
      <c r="M174" s="62"/>
      <c r="N174" s="205">
        <v>3</v>
      </c>
      <c r="O174" s="32">
        <f t="shared" ref="O174" si="65">IF(I174="x",0,1)</f>
        <v>1</v>
      </c>
      <c r="P174" s="32">
        <f t="shared" si="63"/>
        <v>0</v>
      </c>
      <c r="Q174" s="32">
        <f t="shared" si="63"/>
        <v>1</v>
      </c>
      <c r="R174" s="32">
        <f t="shared" si="63"/>
        <v>0</v>
      </c>
      <c r="S174" s="32">
        <f t="shared" si="63"/>
        <v>0</v>
      </c>
      <c r="U174" s="278">
        <f t="shared" si="64"/>
        <v>0</v>
      </c>
      <c r="V174" s="278">
        <f t="shared" si="64"/>
        <v>0</v>
      </c>
      <c r="W174" s="278">
        <f t="shared" si="64"/>
        <v>0</v>
      </c>
      <c r="X174" s="278">
        <f t="shared" si="64"/>
        <v>0</v>
      </c>
    </row>
    <row r="175" spans="1:24" ht="48" x14ac:dyDescent="0.2">
      <c r="A175" s="683"/>
      <c r="B175" s="172"/>
      <c r="C175" s="275" t="s">
        <v>764</v>
      </c>
      <c r="D175" s="200" t="s">
        <v>813</v>
      </c>
      <c r="E175" s="275"/>
      <c r="F175" s="275" t="s">
        <v>730</v>
      </c>
      <c r="G175" s="283"/>
      <c r="H175" s="283"/>
      <c r="I175" s="283"/>
      <c r="J175" s="370"/>
      <c r="L175" s="62" t="str">
        <f t="shared" si="61"/>
        <v>niet ok</v>
      </c>
      <c r="M175" s="62"/>
      <c r="N175" s="205">
        <v>3</v>
      </c>
      <c r="O175" s="32">
        <f t="shared" si="62"/>
        <v>1</v>
      </c>
      <c r="P175" s="32">
        <f t="shared" si="63"/>
        <v>0</v>
      </c>
      <c r="Q175" s="32">
        <f t="shared" si="63"/>
        <v>1</v>
      </c>
      <c r="R175" s="32">
        <f t="shared" si="63"/>
        <v>0</v>
      </c>
      <c r="S175" s="32">
        <f t="shared" si="63"/>
        <v>0</v>
      </c>
      <c r="U175" s="278">
        <f t="shared" si="64"/>
        <v>0</v>
      </c>
      <c r="V175" s="278">
        <f t="shared" si="64"/>
        <v>0</v>
      </c>
      <c r="W175" s="278">
        <f t="shared" si="64"/>
        <v>0</v>
      </c>
      <c r="X175" s="278">
        <f t="shared" si="64"/>
        <v>0</v>
      </c>
    </row>
    <row r="176" spans="1:24" ht="36" x14ac:dyDescent="0.2">
      <c r="A176" s="683"/>
      <c r="B176" s="172"/>
      <c r="C176" s="275" t="s">
        <v>764</v>
      </c>
      <c r="D176" s="200" t="s">
        <v>814</v>
      </c>
      <c r="E176" s="275"/>
      <c r="F176" s="275"/>
      <c r="G176" s="283"/>
      <c r="H176" s="283"/>
      <c r="I176" s="283"/>
      <c r="J176" s="370"/>
      <c r="L176" s="62" t="str">
        <f t="shared" si="61"/>
        <v>niet ok</v>
      </c>
      <c r="M176" s="62"/>
      <c r="N176" s="205">
        <v>3</v>
      </c>
      <c r="O176" s="32">
        <f t="shared" si="62"/>
        <v>1</v>
      </c>
      <c r="P176" s="32">
        <f t="shared" si="63"/>
        <v>0</v>
      </c>
      <c r="Q176" s="32">
        <f t="shared" si="63"/>
        <v>1</v>
      </c>
      <c r="R176" s="32">
        <f t="shared" si="63"/>
        <v>0</v>
      </c>
      <c r="S176" s="32">
        <f t="shared" si="63"/>
        <v>0</v>
      </c>
      <c r="U176" s="278">
        <f t="shared" si="64"/>
        <v>0</v>
      </c>
      <c r="V176" s="278">
        <f t="shared" si="64"/>
        <v>0</v>
      </c>
      <c r="W176" s="278">
        <f t="shared" si="64"/>
        <v>0</v>
      </c>
      <c r="X176" s="278">
        <f t="shared" si="64"/>
        <v>0</v>
      </c>
    </row>
    <row r="177" spans="1:24" x14ac:dyDescent="0.2">
      <c r="A177" s="683"/>
      <c r="B177" s="172"/>
      <c r="C177" s="275"/>
      <c r="D177" s="200" t="s">
        <v>1359</v>
      </c>
      <c r="E177" s="275"/>
      <c r="F177" s="275"/>
      <c r="G177" s="283"/>
      <c r="H177" s="283"/>
      <c r="I177" s="283"/>
      <c r="J177" s="370"/>
      <c r="L177" s="62" t="str">
        <f t="shared" si="61"/>
        <v>niet ok</v>
      </c>
      <c r="M177" s="179"/>
      <c r="N177" s="179">
        <v>3</v>
      </c>
      <c r="O177" s="32">
        <f t="shared" si="62"/>
        <v>1</v>
      </c>
      <c r="P177" s="32">
        <f t="shared" si="63"/>
        <v>0</v>
      </c>
      <c r="Q177" s="32">
        <f t="shared" si="63"/>
        <v>1</v>
      </c>
      <c r="R177" s="32">
        <f t="shared" si="63"/>
        <v>0</v>
      </c>
      <c r="S177" s="32">
        <f t="shared" si="63"/>
        <v>0</v>
      </c>
      <c r="U177" s="278">
        <f t="shared" si="64"/>
        <v>0</v>
      </c>
      <c r="V177" s="278">
        <f t="shared" si="64"/>
        <v>0</v>
      </c>
      <c r="W177" s="278">
        <f t="shared" si="64"/>
        <v>0</v>
      </c>
      <c r="X177" s="278">
        <f t="shared" si="64"/>
        <v>0</v>
      </c>
    </row>
    <row r="178" spans="1:24" x14ac:dyDescent="0.2">
      <c r="A178" s="683"/>
      <c r="B178" s="172"/>
      <c r="C178" s="275" t="s">
        <v>764</v>
      </c>
      <c r="D178" s="200" t="s">
        <v>817</v>
      </c>
      <c r="E178" s="275"/>
      <c r="F178" s="275"/>
      <c r="G178" s="283"/>
      <c r="H178" s="283"/>
      <c r="I178" s="283"/>
      <c r="J178" s="370"/>
      <c r="L178" s="62" t="str">
        <f t="shared" si="61"/>
        <v>niet ok</v>
      </c>
      <c r="M178" s="62"/>
      <c r="N178" s="205">
        <v>3</v>
      </c>
      <c r="O178" s="32">
        <f t="shared" si="62"/>
        <v>1</v>
      </c>
      <c r="P178" s="32">
        <f t="shared" si="63"/>
        <v>0</v>
      </c>
      <c r="Q178" s="32">
        <f t="shared" si="63"/>
        <v>1</v>
      </c>
      <c r="R178" s="32">
        <f t="shared" si="63"/>
        <v>0</v>
      </c>
      <c r="S178" s="32">
        <f t="shared" si="63"/>
        <v>0</v>
      </c>
      <c r="U178" s="278">
        <f t="shared" si="64"/>
        <v>0</v>
      </c>
      <c r="V178" s="278">
        <f t="shared" si="64"/>
        <v>0</v>
      </c>
      <c r="W178" s="278">
        <f t="shared" si="64"/>
        <v>0</v>
      </c>
      <c r="X178" s="278">
        <f t="shared" si="64"/>
        <v>0</v>
      </c>
    </row>
    <row r="179" spans="1:24" ht="16.149999999999999" customHeight="1" x14ac:dyDescent="0.2">
      <c r="A179" s="683"/>
      <c r="B179" s="172"/>
      <c r="C179" s="275" t="s">
        <v>764</v>
      </c>
      <c r="D179" s="200" t="s">
        <v>1210</v>
      </c>
      <c r="E179" s="275"/>
      <c r="F179" s="275"/>
      <c r="G179" s="283"/>
      <c r="H179" s="283"/>
      <c r="I179" s="283"/>
      <c r="J179" s="370"/>
      <c r="L179" s="62" t="str">
        <f t="shared" si="61"/>
        <v>niet ok</v>
      </c>
      <c r="M179" s="62"/>
      <c r="N179" s="205">
        <v>3</v>
      </c>
      <c r="O179" s="32">
        <f t="shared" si="62"/>
        <v>1</v>
      </c>
      <c r="P179" s="32">
        <f t="shared" si="63"/>
        <v>0</v>
      </c>
      <c r="Q179" s="32">
        <f t="shared" si="63"/>
        <v>1</v>
      </c>
      <c r="R179" s="32">
        <f t="shared" si="63"/>
        <v>0</v>
      </c>
      <c r="S179" s="32">
        <f t="shared" si="63"/>
        <v>0</v>
      </c>
      <c r="U179" s="278">
        <f t="shared" si="64"/>
        <v>0</v>
      </c>
      <c r="V179" s="278">
        <f t="shared" si="64"/>
        <v>0</v>
      </c>
      <c r="W179" s="278">
        <f t="shared" si="64"/>
        <v>0</v>
      </c>
      <c r="X179" s="278">
        <f t="shared" si="64"/>
        <v>0</v>
      </c>
    </row>
    <row r="180" spans="1:24" ht="36" x14ac:dyDescent="0.2">
      <c r="A180" s="683"/>
      <c r="B180" s="172"/>
      <c r="C180" s="275" t="s">
        <v>762</v>
      </c>
      <c r="D180" s="200" t="s">
        <v>744</v>
      </c>
      <c r="E180" s="275"/>
      <c r="F180" s="275"/>
      <c r="G180" s="283"/>
      <c r="H180" s="283"/>
      <c r="I180" s="283"/>
      <c r="J180" s="370"/>
      <c r="L180" s="62" t="str">
        <f t="shared" si="61"/>
        <v>niet ok</v>
      </c>
      <c r="M180" s="62"/>
      <c r="N180" s="205">
        <v>3</v>
      </c>
      <c r="O180" s="32">
        <f t="shared" si="62"/>
        <v>1</v>
      </c>
      <c r="P180" s="32">
        <f t="shared" si="63"/>
        <v>0</v>
      </c>
      <c r="Q180" s="32">
        <f t="shared" si="63"/>
        <v>1</v>
      </c>
      <c r="R180" s="32">
        <f t="shared" si="63"/>
        <v>0</v>
      </c>
      <c r="S180" s="32">
        <f t="shared" si="63"/>
        <v>0</v>
      </c>
      <c r="U180" s="278">
        <f t="shared" si="64"/>
        <v>0</v>
      </c>
      <c r="V180" s="278">
        <f t="shared" si="64"/>
        <v>0</v>
      </c>
      <c r="W180" s="278">
        <f t="shared" si="64"/>
        <v>0</v>
      </c>
      <c r="X180" s="278">
        <f t="shared" si="64"/>
        <v>0</v>
      </c>
    </row>
    <row r="181" spans="1:24" ht="23.45" customHeight="1" x14ac:dyDescent="0.2">
      <c r="A181" s="684">
        <v>4</v>
      </c>
      <c r="B181" s="172"/>
      <c r="C181" s="275" t="s">
        <v>762</v>
      </c>
      <c r="D181" s="200" t="s">
        <v>742</v>
      </c>
      <c r="E181" s="275"/>
      <c r="F181" s="275"/>
      <c r="G181" s="283"/>
      <c r="H181" s="283"/>
      <c r="I181" s="283"/>
      <c r="J181" s="370"/>
      <c r="L181" s="62" t="str">
        <f t="shared" si="61"/>
        <v>niet ok</v>
      </c>
      <c r="M181" s="62"/>
      <c r="N181" s="205">
        <v>4</v>
      </c>
      <c r="O181" s="32">
        <f t="shared" si="62"/>
        <v>1</v>
      </c>
      <c r="P181" s="32">
        <f t="shared" si="63"/>
        <v>0</v>
      </c>
      <c r="Q181" s="32">
        <f t="shared" si="63"/>
        <v>0</v>
      </c>
      <c r="R181" s="32">
        <f t="shared" si="63"/>
        <v>1</v>
      </c>
      <c r="S181" s="32">
        <f t="shared" si="63"/>
        <v>0</v>
      </c>
      <c r="U181" s="278">
        <f t="shared" si="64"/>
        <v>0</v>
      </c>
      <c r="V181" s="278">
        <f t="shared" si="64"/>
        <v>0</v>
      </c>
      <c r="W181" s="278">
        <f t="shared" si="64"/>
        <v>0</v>
      </c>
      <c r="X181" s="278">
        <f t="shared" si="64"/>
        <v>0</v>
      </c>
    </row>
    <row r="182" spans="1:24" ht="60" x14ac:dyDescent="0.2">
      <c r="A182" s="684"/>
      <c r="B182" s="172"/>
      <c r="C182" s="275" t="s">
        <v>763</v>
      </c>
      <c r="D182" s="198" t="s">
        <v>1464</v>
      </c>
      <c r="E182" s="275"/>
      <c r="F182" s="275"/>
      <c r="G182" s="283"/>
      <c r="H182" s="283"/>
      <c r="I182" s="283"/>
      <c r="J182" s="370"/>
      <c r="L182" s="62" t="str">
        <f t="shared" si="61"/>
        <v>niet ok</v>
      </c>
      <c r="M182" s="62"/>
      <c r="N182" s="205">
        <v>4</v>
      </c>
      <c r="O182" s="32">
        <f t="shared" si="62"/>
        <v>1</v>
      </c>
      <c r="P182" s="32">
        <f t="shared" si="63"/>
        <v>0</v>
      </c>
      <c r="Q182" s="32">
        <f t="shared" si="63"/>
        <v>0</v>
      </c>
      <c r="R182" s="32">
        <f t="shared" si="63"/>
        <v>1</v>
      </c>
      <c r="S182" s="32">
        <f t="shared" si="63"/>
        <v>0</v>
      </c>
      <c r="U182" s="278">
        <f t="shared" si="64"/>
        <v>0</v>
      </c>
      <c r="V182" s="278">
        <f t="shared" si="64"/>
        <v>0</v>
      </c>
      <c r="W182" s="278">
        <f t="shared" si="64"/>
        <v>0</v>
      </c>
      <c r="X182" s="278">
        <f t="shared" si="64"/>
        <v>0</v>
      </c>
    </row>
    <row r="183" spans="1:24" ht="49.9" customHeight="1" x14ac:dyDescent="0.2">
      <c r="A183" s="684"/>
      <c r="B183" s="172"/>
      <c r="C183" s="275" t="s">
        <v>763</v>
      </c>
      <c r="D183" s="200" t="s">
        <v>1223</v>
      </c>
      <c r="E183" s="275"/>
      <c r="F183" s="275"/>
      <c r="G183" s="283"/>
      <c r="H183" s="283"/>
      <c r="I183" s="283"/>
      <c r="J183" s="370"/>
      <c r="L183" s="62" t="str">
        <f t="shared" si="61"/>
        <v>niet ok</v>
      </c>
      <c r="M183" s="62"/>
      <c r="N183" s="205">
        <v>4</v>
      </c>
      <c r="O183" s="32">
        <f t="shared" si="62"/>
        <v>1</v>
      </c>
      <c r="P183" s="32">
        <f t="shared" si="63"/>
        <v>0</v>
      </c>
      <c r="Q183" s="32">
        <f t="shared" si="63"/>
        <v>0</v>
      </c>
      <c r="R183" s="32">
        <f t="shared" si="63"/>
        <v>1</v>
      </c>
      <c r="S183" s="32">
        <f t="shared" si="63"/>
        <v>0</v>
      </c>
      <c r="U183" s="278">
        <f t="shared" si="64"/>
        <v>0</v>
      </c>
      <c r="V183" s="278">
        <f t="shared" si="64"/>
        <v>0</v>
      </c>
      <c r="W183" s="278">
        <f t="shared" si="64"/>
        <v>0</v>
      </c>
      <c r="X183" s="278">
        <f t="shared" si="64"/>
        <v>0</v>
      </c>
    </row>
    <row r="184" spans="1:24" x14ac:dyDescent="0.2">
      <c r="A184" s="684"/>
      <c r="B184" s="172"/>
      <c r="C184" s="275"/>
      <c r="D184" s="200" t="s">
        <v>1383</v>
      </c>
      <c r="E184" s="275"/>
      <c r="F184" s="275"/>
      <c r="G184" s="283"/>
      <c r="H184" s="283"/>
      <c r="I184" s="283"/>
      <c r="J184" s="370"/>
      <c r="L184" s="62" t="str">
        <f t="shared" si="61"/>
        <v>niet ok</v>
      </c>
      <c r="M184" s="179"/>
      <c r="N184" s="179">
        <v>4</v>
      </c>
      <c r="O184" s="32">
        <f t="shared" si="62"/>
        <v>1</v>
      </c>
      <c r="P184" s="32">
        <f t="shared" si="63"/>
        <v>0</v>
      </c>
      <c r="Q184" s="32">
        <f t="shared" si="63"/>
        <v>0</v>
      </c>
      <c r="R184" s="32">
        <f t="shared" si="63"/>
        <v>1</v>
      </c>
      <c r="S184" s="32">
        <f t="shared" si="63"/>
        <v>0</v>
      </c>
      <c r="U184" s="278">
        <f t="shared" si="64"/>
        <v>0</v>
      </c>
      <c r="V184" s="278">
        <f t="shared" si="64"/>
        <v>0</v>
      </c>
      <c r="W184" s="278">
        <f t="shared" si="64"/>
        <v>0</v>
      </c>
      <c r="X184" s="278">
        <f t="shared" si="64"/>
        <v>0</v>
      </c>
    </row>
    <row r="185" spans="1:24" ht="36" x14ac:dyDescent="0.2">
      <c r="A185" s="684"/>
      <c r="B185" s="172"/>
      <c r="C185" s="275" t="s">
        <v>763</v>
      </c>
      <c r="D185" s="198" t="s">
        <v>1465</v>
      </c>
      <c r="E185" s="275"/>
      <c r="F185" s="275"/>
      <c r="G185" s="283"/>
      <c r="H185" s="283"/>
      <c r="I185" s="283"/>
      <c r="J185" s="370"/>
      <c r="L185" s="62" t="str">
        <f t="shared" si="61"/>
        <v>niet ok</v>
      </c>
      <c r="M185" s="62"/>
      <c r="N185" s="205">
        <v>4</v>
      </c>
      <c r="O185" s="32">
        <f t="shared" si="62"/>
        <v>1</v>
      </c>
      <c r="P185" s="32">
        <f t="shared" si="63"/>
        <v>0</v>
      </c>
      <c r="Q185" s="32">
        <f t="shared" si="63"/>
        <v>0</v>
      </c>
      <c r="R185" s="32">
        <f t="shared" si="63"/>
        <v>1</v>
      </c>
      <c r="S185" s="32">
        <f t="shared" si="63"/>
        <v>0</v>
      </c>
      <c r="U185" s="278">
        <f t="shared" si="64"/>
        <v>0</v>
      </c>
      <c r="V185" s="278">
        <f t="shared" si="64"/>
        <v>0</v>
      </c>
      <c r="W185" s="278">
        <f t="shared" si="64"/>
        <v>0</v>
      </c>
      <c r="X185" s="278">
        <f t="shared" si="64"/>
        <v>0</v>
      </c>
    </row>
    <row r="186" spans="1:24" x14ac:dyDescent="0.2">
      <c r="A186" s="684"/>
      <c r="B186" s="172"/>
      <c r="C186" s="275" t="s">
        <v>763</v>
      </c>
      <c r="D186" s="200" t="s">
        <v>1466</v>
      </c>
      <c r="E186" s="275"/>
      <c r="F186" s="275"/>
      <c r="G186" s="283"/>
      <c r="H186" s="283"/>
      <c r="I186" s="283"/>
      <c r="J186" s="370"/>
      <c r="L186" s="62" t="str">
        <f t="shared" si="61"/>
        <v>niet ok</v>
      </c>
      <c r="M186" s="62"/>
      <c r="N186" s="205">
        <v>4</v>
      </c>
      <c r="O186" s="32">
        <f t="shared" si="62"/>
        <v>1</v>
      </c>
      <c r="P186" s="32">
        <f t="shared" si="63"/>
        <v>0</v>
      </c>
      <c r="Q186" s="32">
        <f t="shared" si="63"/>
        <v>0</v>
      </c>
      <c r="R186" s="32">
        <f t="shared" si="63"/>
        <v>1</v>
      </c>
      <c r="S186" s="32">
        <f t="shared" si="63"/>
        <v>0</v>
      </c>
      <c r="U186" s="278">
        <f t="shared" si="64"/>
        <v>0</v>
      </c>
      <c r="V186" s="278">
        <f t="shared" si="64"/>
        <v>0</v>
      </c>
      <c r="W186" s="278">
        <f t="shared" si="64"/>
        <v>0</v>
      </c>
      <c r="X186" s="278">
        <f t="shared" si="64"/>
        <v>0</v>
      </c>
    </row>
    <row r="187" spans="1:24" ht="24.6" customHeight="1" x14ac:dyDescent="0.2">
      <c r="A187" s="684"/>
      <c r="B187" s="172"/>
      <c r="C187" s="275" t="s">
        <v>764</v>
      </c>
      <c r="D187" s="198" t="s">
        <v>1366</v>
      </c>
      <c r="E187" s="275"/>
      <c r="F187" s="275"/>
      <c r="G187" s="283"/>
      <c r="H187" s="283"/>
      <c r="I187" s="283"/>
      <c r="J187" s="370"/>
      <c r="L187" s="62" t="str">
        <f t="shared" si="61"/>
        <v>niet ok</v>
      </c>
      <c r="M187" s="62"/>
      <c r="N187" s="205">
        <v>4</v>
      </c>
      <c r="O187" s="32">
        <f t="shared" si="62"/>
        <v>1</v>
      </c>
      <c r="P187" s="32">
        <f t="shared" si="63"/>
        <v>0</v>
      </c>
      <c r="Q187" s="32">
        <f t="shared" si="63"/>
        <v>0</v>
      </c>
      <c r="R187" s="32">
        <f t="shared" si="63"/>
        <v>1</v>
      </c>
      <c r="S187" s="32">
        <f t="shared" si="63"/>
        <v>0</v>
      </c>
      <c r="U187" s="278">
        <f t="shared" si="64"/>
        <v>0</v>
      </c>
      <c r="V187" s="278">
        <f t="shared" si="64"/>
        <v>0</v>
      </c>
      <c r="W187" s="278">
        <f t="shared" si="64"/>
        <v>0</v>
      </c>
      <c r="X187" s="278">
        <f t="shared" si="64"/>
        <v>0</v>
      </c>
    </row>
    <row r="188" spans="1:24" ht="36.6" customHeight="1" x14ac:dyDescent="0.2">
      <c r="A188" s="684"/>
      <c r="B188" s="172"/>
      <c r="C188" s="275"/>
      <c r="D188" s="198" t="s">
        <v>1467</v>
      </c>
      <c r="E188" s="275"/>
      <c r="F188" s="275"/>
      <c r="G188" s="283"/>
      <c r="H188" s="283"/>
      <c r="I188" s="283"/>
      <c r="J188" s="370"/>
      <c r="L188" s="62" t="str">
        <f t="shared" si="61"/>
        <v>niet ok</v>
      </c>
      <c r="M188" s="62"/>
      <c r="N188" s="205">
        <v>4</v>
      </c>
      <c r="O188" s="32">
        <f t="shared" si="62"/>
        <v>1</v>
      </c>
      <c r="P188" s="32">
        <f t="shared" si="63"/>
        <v>0</v>
      </c>
      <c r="Q188" s="32">
        <f t="shared" si="63"/>
        <v>0</v>
      </c>
      <c r="R188" s="32">
        <f t="shared" si="63"/>
        <v>1</v>
      </c>
      <c r="S188" s="32">
        <f t="shared" si="63"/>
        <v>0</v>
      </c>
      <c r="U188" s="278">
        <f t="shared" si="64"/>
        <v>0</v>
      </c>
      <c r="V188" s="278">
        <f t="shared" si="64"/>
        <v>0</v>
      </c>
      <c r="W188" s="278">
        <f t="shared" si="64"/>
        <v>0</v>
      </c>
      <c r="X188" s="278">
        <f t="shared" si="64"/>
        <v>0</v>
      </c>
    </row>
    <row r="189" spans="1:24" ht="60" x14ac:dyDescent="0.2">
      <c r="A189" s="684"/>
      <c r="B189" s="172"/>
      <c r="C189" s="275"/>
      <c r="D189" s="198" t="s">
        <v>1382</v>
      </c>
      <c r="E189" s="275"/>
      <c r="F189" s="275"/>
      <c r="G189" s="283"/>
      <c r="H189" s="283"/>
      <c r="I189" s="283"/>
      <c r="J189" s="370"/>
      <c r="L189" s="62" t="str">
        <f t="shared" si="61"/>
        <v>niet ok</v>
      </c>
      <c r="M189" s="62"/>
      <c r="N189" s="205">
        <v>4</v>
      </c>
      <c r="O189" s="32">
        <f t="shared" ref="O189:O190" si="66">IF(I189="x",0,1)</f>
        <v>1</v>
      </c>
      <c r="P189" s="32">
        <f t="shared" si="63"/>
        <v>0</v>
      </c>
      <c r="Q189" s="32">
        <f t="shared" si="63"/>
        <v>0</v>
      </c>
      <c r="R189" s="32">
        <f t="shared" si="63"/>
        <v>1</v>
      </c>
      <c r="S189" s="32">
        <f t="shared" si="63"/>
        <v>0</v>
      </c>
      <c r="U189" s="278">
        <f t="shared" si="64"/>
        <v>0</v>
      </c>
      <c r="V189" s="278">
        <f t="shared" si="64"/>
        <v>0</v>
      </c>
      <c r="W189" s="278">
        <f t="shared" si="64"/>
        <v>0</v>
      </c>
      <c r="X189" s="278">
        <f t="shared" si="64"/>
        <v>0</v>
      </c>
    </row>
    <row r="190" spans="1:24" ht="36" x14ac:dyDescent="0.2">
      <c r="A190" s="684"/>
      <c r="B190" s="172"/>
      <c r="C190" s="275"/>
      <c r="D190" s="198" t="s">
        <v>1381</v>
      </c>
      <c r="E190" s="275"/>
      <c r="F190" s="275"/>
      <c r="G190" s="283"/>
      <c r="H190" s="283"/>
      <c r="I190" s="283"/>
      <c r="J190" s="370"/>
      <c r="L190" s="62" t="str">
        <f t="shared" si="61"/>
        <v>niet ok</v>
      </c>
      <c r="M190" s="62"/>
      <c r="N190" s="205">
        <v>4</v>
      </c>
      <c r="O190" s="32">
        <f t="shared" si="66"/>
        <v>1</v>
      </c>
      <c r="P190" s="32">
        <f t="shared" si="63"/>
        <v>0</v>
      </c>
      <c r="Q190" s="32">
        <f t="shared" si="63"/>
        <v>0</v>
      </c>
      <c r="R190" s="32">
        <f t="shared" si="63"/>
        <v>1</v>
      </c>
      <c r="S190" s="32">
        <f t="shared" si="63"/>
        <v>0</v>
      </c>
      <c r="U190" s="278">
        <f t="shared" si="64"/>
        <v>0</v>
      </c>
      <c r="V190" s="278">
        <f t="shared" si="64"/>
        <v>0</v>
      </c>
      <c r="W190" s="278">
        <f t="shared" si="64"/>
        <v>0</v>
      </c>
      <c r="X190" s="278">
        <f t="shared" si="64"/>
        <v>0</v>
      </c>
    </row>
    <row r="191" spans="1:24" x14ac:dyDescent="0.2">
      <c r="A191" s="684"/>
      <c r="B191" s="172"/>
      <c r="C191" s="275" t="s">
        <v>762</v>
      </c>
      <c r="D191" s="200" t="s">
        <v>1380</v>
      </c>
      <c r="E191" s="275"/>
      <c r="F191" s="275"/>
      <c r="G191" s="283"/>
      <c r="H191" s="283"/>
      <c r="I191" s="283"/>
      <c r="J191" s="370"/>
      <c r="L191" s="62" t="str">
        <f t="shared" si="61"/>
        <v>niet ok</v>
      </c>
      <c r="M191" s="62"/>
      <c r="N191" s="205">
        <v>4</v>
      </c>
      <c r="O191" s="32">
        <f t="shared" si="62"/>
        <v>1</v>
      </c>
      <c r="P191" s="32">
        <f t="shared" si="63"/>
        <v>0</v>
      </c>
      <c r="Q191" s="32">
        <f t="shared" si="63"/>
        <v>0</v>
      </c>
      <c r="R191" s="32">
        <f t="shared" si="63"/>
        <v>1</v>
      </c>
      <c r="S191" s="32">
        <f t="shared" si="63"/>
        <v>0</v>
      </c>
      <c r="U191" s="278">
        <f t="shared" si="64"/>
        <v>0</v>
      </c>
      <c r="V191" s="278">
        <f t="shared" si="64"/>
        <v>0</v>
      </c>
      <c r="W191" s="278">
        <f t="shared" si="64"/>
        <v>0</v>
      </c>
      <c r="X191" s="278">
        <f t="shared" si="64"/>
        <v>0</v>
      </c>
    </row>
    <row r="192" spans="1:24" ht="48" x14ac:dyDescent="0.2">
      <c r="A192" s="677">
        <v>5</v>
      </c>
      <c r="B192" s="172"/>
      <c r="C192" s="275" t="s">
        <v>763</v>
      </c>
      <c r="D192" s="198" t="s">
        <v>1368</v>
      </c>
      <c r="E192" s="275"/>
      <c r="F192" s="275"/>
      <c r="G192" s="283"/>
      <c r="H192" s="283"/>
      <c r="I192" s="283"/>
      <c r="J192" s="370"/>
      <c r="L192" s="62" t="str">
        <f t="shared" si="61"/>
        <v>niet ok</v>
      </c>
      <c r="M192" s="62"/>
      <c r="N192" s="205">
        <v>5</v>
      </c>
      <c r="O192" s="32">
        <f t="shared" si="62"/>
        <v>1</v>
      </c>
      <c r="P192" s="32">
        <f t="shared" si="63"/>
        <v>0</v>
      </c>
      <c r="Q192" s="32">
        <f t="shared" si="63"/>
        <v>0</v>
      </c>
      <c r="R192" s="32">
        <f t="shared" si="63"/>
        <v>0</v>
      </c>
      <c r="S192" s="32">
        <f t="shared" si="63"/>
        <v>1</v>
      </c>
      <c r="U192" s="278">
        <f t="shared" si="64"/>
        <v>0</v>
      </c>
      <c r="V192" s="278">
        <f t="shared" si="64"/>
        <v>0</v>
      </c>
      <c r="W192" s="278">
        <f t="shared" si="64"/>
        <v>0</v>
      </c>
      <c r="X192" s="278">
        <f t="shared" si="64"/>
        <v>0</v>
      </c>
    </row>
    <row r="193" spans="1:30" ht="84.75" thickBot="1" x14ac:dyDescent="0.25">
      <c r="A193" s="678"/>
      <c r="B193" s="188"/>
      <c r="C193" s="248" t="s">
        <v>763</v>
      </c>
      <c r="D193" s="253" t="s">
        <v>1199</v>
      </c>
      <c r="E193" s="248"/>
      <c r="F193" s="248"/>
      <c r="G193" s="371"/>
      <c r="H193" s="371"/>
      <c r="I193" s="371"/>
      <c r="J193" s="372"/>
      <c r="L193" s="62" t="str">
        <f t="shared" si="61"/>
        <v>niet ok</v>
      </c>
      <c r="M193" s="62"/>
      <c r="N193" s="205">
        <v>5</v>
      </c>
      <c r="O193" s="32">
        <f t="shared" si="62"/>
        <v>1</v>
      </c>
      <c r="P193" s="32">
        <f t="shared" si="63"/>
        <v>0</v>
      </c>
      <c r="Q193" s="32">
        <f t="shared" si="63"/>
        <v>0</v>
      </c>
      <c r="R193" s="32">
        <f t="shared" si="63"/>
        <v>0</v>
      </c>
      <c r="S193" s="32">
        <f t="shared" si="63"/>
        <v>1</v>
      </c>
      <c r="U193" s="278">
        <f t="shared" si="64"/>
        <v>0</v>
      </c>
      <c r="V193" s="278">
        <f t="shared" si="64"/>
        <v>0</v>
      </c>
      <c r="W193" s="278">
        <f t="shared" si="64"/>
        <v>0</v>
      </c>
      <c r="X193" s="278">
        <f t="shared" si="64"/>
        <v>0</v>
      </c>
    </row>
    <row r="194" spans="1:30" ht="12.75" thickBot="1" x14ac:dyDescent="0.25">
      <c r="L194" s="62"/>
      <c r="M194" s="62"/>
      <c r="N194" s="62" t="str">
        <f>IF(COUNT(N159:N193)=SUM(P194:S194),"OK","niet ok")</f>
        <v>OK</v>
      </c>
      <c r="O194" s="32"/>
      <c r="P194" s="32">
        <f t="shared" ref="P194:S194" si="67">SUM(P159:P193)</f>
        <v>9</v>
      </c>
      <c r="Q194" s="32">
        <f t="shared" si="67"/>
        <v>13</v>
      </c>
      <c r="R194" s="32">
        <f t="shared" si="67"/>
        <v>11</v>
      </c>
      <c r="S194" s="32">
        <f t="shared" si="67"/>
        <v>2</v>
      </c>
      <c r="U194" s="32">
        <f t="shared" ref="U194:X194" si="68">SUM(U159:U193)</f>
        <v>0</v>
      </c>
      <c r="V194" s="32">
        <f t="shared" si="68"/>
        <v>0</v>
      </c>
      <c r="W194" s="32">
        <f t="shared" si="68"/>
        <v>0</v>
      </c>
      <c r="X194" s="32">
        <f t="shared" si="68"/>
        <v>0</v>
      </c>
      <c r="Z194" s="278">
        <f>IF(P194=0,0,U194/P194)</f>
        <v>0</v>
      </c>
      <c r="AA194" s="278">
        <f t="shared" ref="AA194" si="69">IF(Q194=0,0,V194/Q194)</f>
        <v>0</v>
      </c>
      <c r="AB194" s="278">
        <f t="shared" ref="AB194" si="70">IF(R194=0,0,W194/R194)</f>
        <v>0</v>
      </c>
      <c r="AC194" s="278">
        <f t="shared" ref="AC194" si="71">IF(S194=0,0,X194/S194)</f>
        <v>0</v>
      </c>
      <c r="AD194" s="277">
        <f>1+SUM(Z194:AC194)</f>
        <v>1</v>
      </c>
    </row>
    <row r="195" spans="1:30" ht="18" x14ac:dyDescent="0.25">
      <c r="A195" s="673" t="s">
        <v>734</v>
      </c>
      <c r="B195" s="675" t="s">
        <v>453</v>
      </c>
      <c r="C195" s="671" t="s">
        <v>1394</v>
      </c>
      <c r="D195" s="671"/>
      <c r="E195" s="150"/>
      <c r="F195" s="151"/>
      <c r="G195" s="671" t="s">
        <v>1009</v>
      </c>
      <c r="H195" s="671"/>
      <c r="I195" s="671"/>
      <c r="J195" s="679" t="s">
        <v>1048</v>
      </c>
      <c r="L195" s="62"/>
      <c r="M195" s="62"/>
      <c r="N195" s="62"/>
      <c r="O195" s="32"/>
      <c r="P195" s="32"/>
      <c r="Q195" s="32"/>
    </row>
    <row r="196" spans="1:30" ht="18" x14ac:dyDescent="0.25">
      <c r="A196" s="674"/>
      <c r="B196" s="676"/>
      <c r="C196" s="676" t="s">
        <v>462</v>
      </c>
      <c r="D196" s="182" t="s">
        <v>1211</v>
      </c>
      <c r="E196" s="252"/>
      <c r="F196" s="252"/>
      <c r="G196" s="672">
        <f>AD236</f>
        <v>1</v>
      </c>
      <c r="H196" s="672"/>
      <c r="I196" s="672"/>
      <c r="J196" s="680"/>
      <c r="L196" s="62"/>
      <c r="M196" s="62"/>
      <c r="N196" s="62"/>
      <c r="O196" s="32"/>
      <c r="P196" s="32"/>
      <c r="Q196" s="32"/>
    </row>
    <row r="197" spans="1:30" ht="38.25" x14ac:dyDescent="0.2">
      <c r="A197" s="674"/>
      <c r="B197" s="676"/>
      <c r="C197" s="676"/>
      <c r="D197" s="177" t="s">
        <v>647</v>
      </c>
      <c r="E197" s="281" t="s">
        <v>642</v>
      </c>
      <c r="F197" s="281" t="s">
        <v>102</v>
      </c>
      <c r="G197" s="281" t="s">
        <v>100</v>
      </c>
      <c r="H197" s="281" t="s">
        <v>101</v>
      </c>
      <c r="I197" s="281" t="s">
        <v>224</v>
      </c>
      <c r="J197" s="680"/>
      <c r="L197" s="62"/>
      <c r="M197" s="62"/>
      <c r="N197" s="62"/>
      <c r="O197" s="32"/>
      <c r="P197" s="32"/>
      <c r="Q197" s="32"/>
    </row>
    <row r="198" spans="1:30" ht="48" x14ac:dyDescent="0.2">
      <c r="A198" s="682">
        <v>2</v>
      </c>
      <c r="B198" s="172"/>
      <c r="C198" s="275" t="s">
        <v>762</v>
      </c>
      <c r="D198" s="200" t="s">
        <v>1471</v>
      </c>
      <c r="E198" s="275" t="s">
        <v>644</v>
      </c>
      <c r="F198" s="275"/>
      <c r="G198" s="283"/>
      <c r="H198" s="283"/>
      <c r="I198" s="283"/>
      <c r="J198" s="370"/>
      <c r="L198" s="62" t="str">
        <f t="shared" ref="L198:L235" si="72">IF((COUNTIF((G198:I198),"x"))=1,"ok","niet ok")</f>
        <v>niet ok</v>
      </c>
      <c r="M198" s="185"/>
      <c r="N198" s="62">
        <v>2</v>
      </c>
      <c r="O198" s="32">
        <f t="shared" ref="O198:O235" si="73">IF(I198="x",0,1)</f>
        <v>1</v>
      </c>
      <c r="P198" s="32">
        <f t="shared" ref="P198:S235" si="74">IF(AND($O198=1,$N198=P$16),1,0)</f>
        <v>1</v>
      </c>
      <c r="Q198" s="32">
        <f t="shared" si="74"/>
        <v>0</v>
      </c>
      <c r="R198" s="32">
        <f t="shared" si="74"/>
        <v>0</v>
      </c>
      <c r="S198" s="32">
        <f t="shared" si="74"/>
        <v>0</v>
      </c>
      <c r="U198" s="278">
        <f t="shared" ref="U198:X235" si="75">IF(AND($N198=U$16,$G198="x"),1,0)</f>
        <v>0</v>
      </c>
      <c r="V198" s="278">
        <f t="shared" si="75"/>
        <v>0</v>
      </c>
      <c r="W198" s="278">
        <f t="shared" si="75"/>
        <v>0</v>
      </c>
      <c r="X198" s="278">
        <f t="shared" si="75"/>
        <v>0</v>
      </c>
    </row>
    <row r="199" spans="1:30" ht="48" x14ac:dyDescent="0.2">
      <c r="A199" s="682"/>
      <c r="B199" s="172"/>
      <c r="C199" s="275" t="s">
        <v>762</v>
      </c>
      <c r="D199" s="198" t="s">
        <v>1484</v>
      </c>
      <c r="E199" s="275"/>
      <c r="F199" s="275"/>
      <c r="G199" s="283"/>
      <c r="H199" s="283"/>
      <c r="I199" s="283"/>
      <c r="J199" s="370"/>
      <c r="L199" s="62" t="str">
        <f t="shared" si="72"/>
        <v>niet ok</v>
      </c>
      <c r="M199" s="185"/>
      <c r="N199" s="62">
        <v>2</v>
      </c>
      <c r="O199" s="32">
        <f t="shared" si="73"/>
        <v>1</v>
      </c>
      <c r="P199" s="32">
        <f t="shared" si="74"/>
        <v>1</v>
      </c>
      <c r="Q199" s="32">
        <f t="shared" si="74"/>
        <v>0</v>
      </c>
      <c r="R199" s="32">
        <f t="shared" si="74"/>
        <v>0</v>
      </c>
      <c r="S199" s="32">
        <f t="shared" si="74"/>
        <v>0</v>
      </c>
      <c r="U199" s="278">
        <f t="shared" si="75"/>
        <v>0</v>
      </c>
      <c r="V199" s="278">
        <f t="shared" si="75"/>
        <v>0</v>
      </c>
      <c r="W199" s="278">
        <f t="shared" si="75"/>
        <v>0</v>
      </c>
      <c r="X199" s="278">
        <f t="shared" si="75"/>
        <v>0</v>
      </c>
    </row>
    <row r="200" spans="1:30" ht="48" x14ac:dyDescent="0.2">
      <c r="A200" s="682"/>
      <c r="B200" s="172"/>
      <c r="C200" s="275" t="s">
        <v>815</v>
      </c>
      <c r="D200" s="200" t="s">
        <v>1472</v>
      </c>
      <c r="E200" s="275"/>
      <c r="F200" s="275"/>
      <c r="G200" s="283"/>
      <c r="H200" s="283"/>
      <c r="I200" s="283"/>
      <c r="J200" s="370"/>
      <c r="L200" s="62" t="str">
        <f t="shared" si="72"/>
        <v>niet ok</v>
      </c>
      <c r="M200" s="185"/>
      <c r="N200" s="62">
        <v>2</v>
      </c>
      <c r="O200" s="32">
        <f t="shared" si="73"/>
        <v>1</v>
      </c>
      <c r="P200" s="32">
        <f t="shared" si="74"/>
        <v>1</v>
      </c>
      <c r="Q200" s="32">
        <f t="shared" si="74"/>
        <v>0</v>
      </c>
      <c r="R200" s="32">
        <f t="shared" si="74"/>
        <v>0</v>
      </c>
      <c r="S200" s="32">
        <f t="shared" si="74"/>
        <v>0</v>
      </c>
      <c r="U200" s="278">
        <f t="shared" si="75"/>
        <v>0</v>
      </c>
      <c r="V200" s="278">
        <f t="shared" si="75"/>
        <v>0</v>
      </c>
      <c r="W200" s="278">
        <f t="shared" si="75"/>
        <v>0</v>
      </c>
      <c r="X200" s="278">
        <f t="shared" si="75"/>
        <v>0</v>
      </c>
    </row>
    <row r="201" spans="1:30" ht="72" x14ac:dyDescent="0.2">
      <c r="A201" s="682"/>
      <c r="B201" s="172"/>
      <c r="C201" s="275" t="s">
        <v>763</v>
      </c>
      <c r="D201" s="200" t="s">
        <v>1228</v>
      </c>
      <c r="E201" s="275"/>
      <c r="F201" s="275"/>
      <c r="G201" s="283"/>
      <c r="H201" s="283"/>
      <c r="I201" s="283"/>
      <c r="J201" s="370"/>
      <c r="L201" s="62" t="str">
        <f t="shared" si="72"/>
        <v>niet ok</v>
      </c>
      <c r="M201" s="185"/>
      <c r="N201" s="205">
        <v>2</v>
      </c>
      <c r="O201" s="32">
        <f t="shared" si="73"/>
        <v>1</v>
      </c>
      <c r="P201" s="32">
        <f t="shared" si="74"/>
        <v>1</v>
      </c>
      <c r="Q201" s="32">
        <f t="shared" si="74"/>
        <v>0</v>
      </c>
      <c r="R201" s="32">
        <f t="shared" si="74"/>
        <v>0</v>
      </c>
      <c r="S201" s="32">
        <f t="shared" si="74"/>
        <v>0</v>
      </c>
      <c r="U201" s="278">
        <f t="shared" si="75"/>
        <v>0</v>
      </c>
      <c r="V201" s="278">
        <f t="shared" si="75"/>
        <v>0</v>
      </c>
      <c r="W201" s="278">
        <f t="shared" si="75"/>
        <v>0</v>
      </c>
      <c r="X201" s="278">
        <f t="shared" si="75"/>
        <v>0</v>
      </c>
    </row>
    <row r="202" spans="1:30" x14ac:dyDescent="0.2">
      <c r="A202" s="682"/>
      <c r="B202" s="172"/>
      <c r="C202" s="275" t="s">
        <v>763</v>
      </c>
      <c r="D202" s="200" t="s">
        <v>869</v>
      </c>
      <c r="E202" s="275"/>
      <c r="F202" s="275"/>
      <c r="G202" s="283"/>
      <c r="H202" s="283"/>
      <c r="I202" s="283"/>
      <c r="J202" s="370"/>
      <c r="L202" s="62" t="str">
        <f t="shared" si="72"/>
        <v>niet ok</v>
      </c>
      <c r="M202" s="185"/>
      <c r="N202" s="205">
        <v>2</v>
      </c>
      <c r="O202" s="32">
        <f t="shared" si="73"/>
        <v>1</v>
      </c>
      <c r="P202" s="32">
        <f t="shared" si="74"/>
        <v>1</v>
      </c>
      <c r="Q202" s="32">
        <f t="shared" si="74"/>
        <v>0</v>
      </c>
      <c r="R202" s="32">
        <f t="shared" si="74"/>
        <v>0</v>
      </c>
      <c r="S202" s="32">
        <f t="shared" si="74"/>
        <v>0</v>
      </c>
      <c r="U202" s="278">
        <f t="shared" si="75"/>
        <v>0</v>
      </c>
      <c r="V202" s="278">
        <f t="shared" si="75"/>
        <v>0</v>
      </c>
      <c r="W202" s="278">
        <f t="shared" si="75"/>
        <v>0</v>
      </c>
      <c r="X202" s="278">
        <f t="shared" si="75"/>
        <v>0</v>
      </c>
    </row>
    <row r="203" spans="1:30" x14ac:dyDescent="0.2">
      <c r="A203" s="682"/>
      <c r="B203" s="172"/>
      <c r="C203" s="275" t="s">
        <v>763</v>
      </c>
      <c r="D203" s="200" t="s">
        <v>868</v>
      </c>
      <c r="E203" s="275"/>
      <c r="F203" s="275"/>
      <c r="G203" s="283"/>
      <c r="H203" s="283"/>
      <c r="I203" s="283"/>
      <c r="J203" s="370"/>
      <c r="L203" s="62" t="str">
        <f t="shared" si="72"/>
        <v>niet ok</v>
      </c>
      <c r="M203" s="185"/>
      <c r="N203" s="205">
        <v>2</v>
      </c>
      <c r="O203" s="32">
        <f t="shared" si="73"/>
        <v>1</v>
      </c>
      <c r="P203" s="32">
        <f t="shared" si="74"/>
        <v>1</v>
      </c>
      <c r="Q203" s="32">
        <f t="shared" si="74"/>
        <v>0</v>
      </c>
      <c r="R203" s="32">
        <f t="shared" si="74"/>
        <v>0</v>
      </c>
      <c r="S203" s="32">
        <f t="shared" si="74"/>
        <v>0</v>
      </c>
      <c r="U203" s="278">
        <f t="shared" si="75"/>
        <v>0</v>
      </c>
      <c r="V203" s="278">
        <f t="shared" si="75"/>
        <v>0</v>
      </c>
      <c r="W203" s="278">
        <f t="shared" si="75"/>
        <v>0</v>
      </c>
      <c r="X203" s="278">
        <f t="shared" si="75"/>
        <v>0</v>
      </c>
    </row>
    <row r="204" spans="1:30" x14ac:dyDescent="0.2">
      <c r="A204" s="682"/>
      <c r="B204" s="172"/>
      <c r="C204" s="275" t="s">
        <v>763</v>
      </c>
      <c r="D204" s="198" t="s">
        <v>1369</v>
      </c>
      <c r="E204" s="275"/>
      <c r="F204" s="275"/>
      <c r="G204" s="283"/>
      <c r="H204" s="283"/>
      <c r="I204" s="283"/>
      <c r="J204" s="370"/>
      <c r="L204" s="62" t="str">
        <f t="shared" si="72"/>
        <v>niet ok</v>
      </c>
      <c r="M204" s="185"/>
      <c r="N204" s="205">
        <v>2</v>
      </c>
      <c r="O204" s="32">
        <f t="shared" si="73"/>
        <v>1</v>
      </c>
      <c r="P204" s="32">
        <f t="shared" si="74"/>
        <v>1</v>
      </c>
      <c r="Q204" s="32">
        <f t="shared" si="74"/>
        <v>0</v>
      </c>
      <c r="R204" s="32">
        <f t="shared" si="74"/>
        <v>0</v>
      </c>
      <c r="S204" s="32">
        <f t="shared" si="74"/>
        <v>0</v>
      </c>
      <c r="U204" s="278">
        <f t="shared" si="75"/>
        <v>0</v>
      </c>
      <c r="V204" s="278">
        <f t="shared" si="75"/>
        <v>0</v>
      </c>
      <c r="W204" s="278">
        <f t="shared" si="75"/>
        <v>0</v>
      </c>
      <c r="X204" s="278">
        <f t="shared" si="75"/>
        <v>0</v>
      </c>
    </row>
    <row r="205" spans="1:30" ht="16.149999999999999" customHeight="1" x14ac:dyDescent="0.2">
      <c r="A205" s="682"/>
      <c r="B205" s="172"/>
      <c r="C205" s="275" t="s">
        <v>763</v>
      </c>
      <c r="D205" s="198" t="s">
        <v>1370</v>
      </c>
      <c r="E205" s="275"/>
      <c r="F205" s="275" t="s">
        <v>728</v>
      </c>
      <c r="G205" s="283"/>
      <c r="H205" s="283"/>
      <c r="I205" s="283"/>
      <c r="J205" s="370"/>
      <c r="L205" s="62" t="str">
        <f t="shared" si="72"/>
        <v>niet ok</v>
      </c>
      <c r="M205" s="185"/>
      <c r="N205" s="205">
        <v>2</v>
      </c>
      <c r="O205" s="32">
        <f t="shared" si="73"/>
        <v>1</v>
      </c>
      <c r="P205" s="32">
        <f t="shared" si="74"/>
        <v>1</v>
      </c>
      <c r="Q205" s="32">
        <f t="shared" si="74"/>
        <v>0</v>
      </c>
      <c r="R205" s="32">
        <f t="shared" si="74"/>
        <v>0</v>
      </c>
      <c r="S205" s="32">
        <f t="shared" si="74"/>
        <v>0</v>
      </c>
      <c r="U205" s="278">
        <f t="shared" si="75"/>
        <v>0</v>
      </c>
      <c r="V205" s="278">
        <f t="shared" si="75"/>
        <v>0</v>
      </c>
      <c r="W205" s="278">
        <f t="shared" si="75"/>
        <v>0</v>
      </c>
      <c r="X205" s="278">
        <f t="shared" si="75"/>
        <v>0</v>
      </c>
    </row>
    <row r="206" spans="1:30" ht="60" x14ac:dyDescent="0.2">
      <c r="A206" s="682"/>
      <c r="B206" s="172"/>
      <c r="C206" s="275" t="s">
        <v>763</v>
      </c>
      <c r="D206" s="200" t="s">
        <v>816</v>
      </c>
      <c r="E206" s="275"/>
      <c r="F206" s="275" t="s">
        <v>729</v>
      </c>
      <c r="G206" s="283"/>
      <c r="H206" s="283"/>
      <c r="I206" s="283"/>
      <c r="J206" s="370"/>
      <c r="L206" s="62" t="str">
        <f t="shared" si="72"/>
        <v>niet ok</v>
      </c>
      <c r="M206" s="185"/>
      <c r="N206" s="205">
        <v>2</v>
      </c>
      <c r="O206" s="32">
        <f t="shared" si="73"/>
        <v>1</v>
      </c>
      <c r="P206" s="32">
        <f t="shared" si="74"/>
        <v>1</v>
      </c>
      <c r="Q206" s="32">
        <f t="shared" si="74"/>
        <v>0</v>
      </c>
      <c r="R206" s="32">
        <f t="shared" si="74"/>
        <v>0</v>
      </c>
      <c r="S206" s="32">
        <f t="shared" si="74"/>
        <v>0</v>
      </c>
      <c r="U206" s="278">
        <f t="shared" si="75"/>
        <v>0</v>
      </c>
      <c r="V206" s="278">
        <f t="shared" si="75"/>
        <v>0</v>
      </c>
      <c r="W206" s="278">
        <f t="shared" si="75"/>
        <v>0</v>
      </c>
      <c r="X206" s="278">
        <f t="shared" si="75"/>
        <v>0</v>
      </c>
    </row>
    <row r="207" spans="1:30" x14ac:dyDescent="0.2">
      <c r="A207" s="682"/>
      <c r="B207" s="172"/>
      <c r="C207" s="275" t="s">
        <v>764</v>
      </c>
      <c r="D207" s="200" t="s">
        <v>759</v>
      </c>
      <c r="E207" s="275"/>
      <c r="F207" s="275"/>
      <c r="G207" s="283"/>
      <c r="H207" s="283"/>
      <c r="I207" s="283"/>
      <c r="J207" s="370"/>
      <c r="L207" s="62" t="str">
        <f t="shared" si="72"/>
        <v>niet ok</v>
      </c>
      <c r="M207" s="185"/>
      <c r="N207" s="205">
        <v>2</v>
      </c>
      <c r="O207" s="32">
        <f t="shared" si="73"/>
        <v>1</v>
      </c>
      <c r="P207" s="32">
        <f t="shared" si="74"/>
        <v>1</v>
      </c>
      <c r="Q207" s="32">
        <f t="shared" si="74"/>
        <v>0</v>
      </c>
      <c r="R207" s="32">
        <f t="shared" si="74"/>
        <v>0</v>
      </c>
      <c r="S207" s="32">
        <f t="shared" si="74"/>
        <v>0</v>
      </c>
      <c r="U207" s="278">
        <f t="shared" si="75"/>
        <v>0</v>
      </c>
      <c r="V207" s="278">
        <f t="shared" si="75"/>
        <v>0</v>
      </c>
      <c r="W207" s="278">
        <f t="shared" si="75"/>
        <v>0</v>
      </c>
      <c r="X207" s="278">
        <f t="shared" si="75"/>
        <v>0</v>
      </c>
    </row>
    <row r="208" spans="1:30" x14ac:dyDescent="0.2">
      <c r="A208" s="682"/>
      <c r="B208" s="172"/>
      <c r="C208" s="275" t="s">
        <v>762</v>
      </c>
      <c r="D208" s="200" t="s">
        <v>1468</v>
      </c>
      <c r="E208" s="275"/>
      <c r="F208" s="275"/>
      <c r="G208" s="283"/>
      <c r="H208" s="283"/>
      <c r="I208" s="283"/>
      <c r="J208" s="370"/>
      <c r="L208" s="62" t="str">
        <f t="shared" si="72"/>
        <v>niet ok</v>
      </c>
      <c r="M208" s="62"/>
      <c r="N208" s="205">
        <v>2</v>
      </c>
      <c r="O208" s="32">
        <f t="shared" si="73"/>
        <v>1</v>
      </c>
      <c r="P208" s="32">
        <f t="shared" si="74"/>
        <v>1</v>
      </c>
      <c r="Q208" s="32">
        <f t="shared" si="74"/>
        <v>0</v>
      </c>
      <c r="R208" s="32">
        <f t="shared" si="74"/>
        <v>0</v>
      </c>
      <c r="S208" s="32">
        <f t="shared" si="74"/>
        <v>0</v>
      </c>
      <c r="U208" s="278">
        <f t="shared" si="75"/>
        <v>0</v>
      </c>
      <c r="V208" s="278">
        <f t="shared" si="75"/>
        <v>0</v>
      </c>
      <c r="W208" s="278">
        <f t="shared" si="75"/>
        <v>0</v>
      </c>
      <c r="X208" s="278">
        <f t="shared" si="75"/>
        <v>0</v>
      </c>
    </row>
    <row r="209" spans="1:24" ht="79.900000000000006" customHeight="1" x14ac:dyDescent="0.2">
      <c r="A209" s="683">
        <v>3</v>
      </c>
      <c r="B209" s="172"/>
      <c r="C209" s="275" t="s">
        <v>762</v>
      </c>
      <c r="D209" s="200" t="s">
        <v>1486</v>
      </c>
      <c r="E209" s="275"/>
      <c r="F209" s="275"/>
      <c r="G209" s="283"/>
      <c r="H209" s="283"/>
      <c r="I209" s="283"/>
      <c r="J209" s="370"/>
      <c r="L209" s="62" t="str">
        <f t="shared" si="72"/>
        <v>niet ok</v>
      </c>
      <c r="M209" s="185"/>
      <c r="N209" s="205">
        <v>3</v>
      </c>
      <c r="O209" s="32">
        <f t="shared" si="73"/>
        <v>1</v>
      </c>
      <c r="P209" s="32">
        <f t="shared" si="74"/>
        <v>0</v>
      </c>
      <c r="Q209" s="32">
        <f t="shared" si="74"/>
        <v>1</v>
      </c>
      <c r="R209" s="32">
        <f t="shared" si="74"/>
        <v>0</v>
      </c>
      <c r="S209" s="32">
        <f t="shared" si="74"/>
        <v>0</v>
      </c>
      <c r="U209" s="278">
        <f t="shared" si="75"/>
        <v>0</v>
      </c>
      <c r="V209" s="278">
        <f t="shared" si="75"/>
        <v>0</v>
      </c>
      <c r="W209" s="278">
        <f t="shared" si="75"/>
        <v>0</v>
      </c>
      <c r="X209" s="278">
        <f t="shared" si="75"/>
        <v>0</v>
      </c>
    </row>
    <row r="210" spans="1:24" ht="84" x14ac:dyDescent="0.2">
      <c r="A210" s="683"/>
      <c r="B210" s="172"/>
      <c r="C210" s="275" t="s">
        <v>763</v>
      </c>
      <c r="D210" s="200" t="s">
        <v>1487</v>
      </c>
      <c r="E210" s="275"/>
      <c r="F210" s="275"/>
      <c r="G210" s="283"/>
      <c r="H210" s="283"/>
      <c r="I210" s="283"/>
      <c r="J210" s="370"/>
      <c r="L210" s="62" t="str">
        <f t="shared" si="72"/>
        <v>niet ok</v>
      </c>
      <c r="M210" s="185"/>
      <c r="N210" s="205">
        <v>3</v>
      </c>
      <c r="O210" s="32">
        <f t="shared" si="73"/>
        <v>1</v>
      </c>
      <c r="P210" s="32">
        <f t="shared" si="74"/>
        <v>0</v>
      </c>
      <c r="Q210" s="32">
        <f t="shared" si="74"/>
        <v>1</v>
      </c>
      <c r="R210" s="32">
        <f t="shared" si="74"/>
        <v>0</v>
      </c>
      <c r="S210" s="32">
        <f t="shared" si="74"/>
        <v>0</v>
      </c>
      <c r="U210" s="278">
        <f t="shared" si="75"/>
        <v>0</v>
      </c>
      <c r="V210" s="278">
        <f t="shared" si="75"/>
        <v>0</v>
      </c>
      <c r="W210" s="278">
        <f t="shared" si="75"/>
        <v>0</v>
      </c>
      <c r="X210" s="278">
        <f t="shared" si="75"/>
        <v>0</v>
      </c>
    </row>
    <row r="211" spans="1:24" ht="36" x14ac:dyDescent="0.2">
      <c r="A211" s="683"/>
      <c r="B211" s="172"/>
      <c r="C211" s="275" t="s">
        <v>763</v>
      </c>
      <c r="D211" s="200" t="s">
        <v>1469</v>
      </c>
      <c r="E211" s="275"/>
      <c r="F211" s="275"/>
      <c r="G211" s="283"/>
      <c r="H211" s="283"/>
      <c r="I211" s="283"/>
      <c r="J211" s="370"/>
      <c r="L211" s="62" t="str">
        <f t="shared" si="72"/>
        <v>niet ok</v>
      </c>
      <c r="M211" s="185"/>
      <c r="N211" s="205">
        <v>3</v>
      </c>
      <c r="O211" s="32">
        <f t="shared" si="73"/>
        <v>1</v>
      </c>
      <c r="P211" s="32">
        <f t="shared" si="74"/>
        <v>0</v>
      </c>
      <c r="Q211" s="32">
        <f t="shared" si="74"/>
        <v>1</v>
      </c>
      <c r="R211" s="32">
        <f t="shared" si="74"/>
        <v>0</v>
      </c>
      <c r="S211" s="32">
        <f t="shared" si="74"/>
        <v>0</v>
      </c>
      <c r="U211" s="278">
        <f t="shared" si="75"/>
        <v>0</v>
      </c>
      <c r="V211" s="278">
        <f t="shared" si="75"/>
        <v>0</v>
      </c>
      <c r="W211" s="278">
        <f t="shared" si="75"/>
        <v>0</v>
      </c>
      <c r="X211" s="278">
        <f t="shared" si="75"/>
        <v>0</v>
      </c>
    </row>
    <row r="212" spans="1:24" ht="24" x14ac:dyDescent="0.2">
      <c r="A212" s="683"/>
      <c r="B212" s="172"/>
      <c r="C212" s="275" t="s">
        <v>763</v>
      </c>
      <c r="D212" s="198" t="s">
        <v>1371</v>
      </c>
      <c r="E212" s="275"/>
      <c r="F212" s="275"/>
      <c r="G212" s="283"/>
      <c r="H212" s="283"/>
      <c r="I212" s="283"/>
      <c r="J212" s="370"/>
      <c r="L212" s="62" t="str">
        <f t="shared" si="72"/>
        <v>niet ok</v>
      </c>
      <c r="M212" s="185"/>
      <c r="N212" s="205">
        <v>3</v>
      </c>
      <c r="O212" s="32">
        <f t="shared" si="73"/>
        <v>1</v>
      </c>
      <c r="P212" s="32">
        <f t="shared" si="74"/>
        <v>0</v>
      </c>
      <c r="Q212" s="32">
        <f t="shared" si="74"/>
        <v>1</v>
      </c>
      <c r="R212" s="32">
        <f t="shared" si="74"/>
        <v>0</v>
      </c>
      <c r="S212" s="32">
        <f t="shared" si="74"/>
        <v>0</v>
      </c>
      <c r="U212" s="278">
        <f t="shared" si="75"/>
        <v>0</v>
      </c>
      <c r="V212" s="278">
        <f t="shared" si="75"/>
        <v>0</v>
      </c>
      <c r="W212" s="278">
        <f t="shared" si="75"/>
        <v>0</v>
      </c>
      <c r="X212" s="278">
        <f t="shared" si="75"/>
        <v>0</v>
      </c>
    </row>
    <row r="213" spans="1:24" ht="36" x14ac:dyDescent="0.2">
      <c r="A213" s="683"/>
      <c r="B213" s="172"/>
      <c r="C213" s="275" t="s">
        <v>763</v>
      </c>
      <c r="D213" s="247" t="s">
        <v>1372</v>
      </c>
      <c r="E213" s="275"/>
      <c r="F213" s="275"/>
      <c r="G213" s="283"/>
      <c r="H213" s="283"/>
      <c r="I213" s="283"/>
      <c r="J213" s="370"/>
      <c r="L213" s="62" t="str">
        <f t="shared" si="72"/>
        <v>niet ok</v>
      </c>
      <c r="M213" s="185"/>
      <c r="N213" s="205">
        <v>3</v>
      </c>
      <c r="O213" s="32">
        <f t="shared" si="73"/>
        <v>1</v>
      </c>
      <c r="P213" s="32">
        <f t="shared" si="74"/>
        <v>0</v>
      </c>
      <c r="Q213" s="32">
        <f t="shared" si="74"/>
        <v>1</v>
      </c>
      <c r="R213" s="32">
        <f t="shared" si="74"/>
        <v>0</v>
      </c>
      <c r="S213" s="32">
        <f t="shared" si="74"/>
        <v>0</v>
      </c>
      <c r="U213" s="278">
        <f t="shared" si="75"/>
        <v>0</v>
      </c>
      <c r="V213" s="278">
        <f t="shared" si="75"/>
        <v>0</v>
      </c>
      <c r="W213" s="278">
        <f t="shared" si="75"/>
        <v>0</v>
      </c>
      <c r="X213" s="278">
        <f t="shared" si="75"/>
        <v>0</v>
      </c>
    </row>
    <row r="214" spans="1:24" x14ac:dyDescent="0.2">
      <c r="A214" s="683"/>
      <c r="B214" s="172"/>
      <c r="C214" s="275" t="s">
        <v>763</v>
      </c>
      <c r="D214" s="198" t="s">
        <v>1373</v>
      </c>
      <c r="E214" s="275"/>
      <c r="F214" s="275"/>
      <c r="G214" s="283"/>
      <c r="H214" s="283"/>
      <c r="I214" s="283"/>
      <c r="J214" s="370"/>
      <c r="L214" s="62" t="str">
        <f t="shared" si="72"/>
        <v>niet ok</v>
      </c>
      <c r="M214" s="185"/>
      <c r="N214" s="205">
        <v>3</v>
      </c>
      <c r="O214" s="32">
        <f t="shared" si="73"/>
        <v>1</v>
      </c>
      <c r="P214" s="32">
        <f t="shared" si="74"/>
        <v>0</v>
      </c>
      <c r="Q214" s="32">
        <f t="shared" si="74"/>
        <v>1</v>
      </c>
      <c r="R214" s="32">
        <f t="shared" si="74"/>
        <v>0</v>
      </c>
      <c r="S214" s="32">
        <f t="shared" si="74"/>
        <v>0</v>
      </c>
      <c r="U214" s="278">
        <f t="shared" si="75"/>
        <v>0</v>
      </c>
      <c r="V214" s="278">
        <f t="shared" si="75"/>
        <v>0</v>
      </c>
      <c r="W214" s="278">
        <f t="shared" si="75"/>
        <v>0</v>
      </c>
      <c r="X214" s="278">
        <f t="shared" si="75"/>
        <v>0</v>
      </c>
    </row>
    <row r="215" spans="1:24" ht="36" x14ac:dyDescent="0.2">
      <c r="A215" s="683"/>
      <c r="B215" s="172"/>
      <c r="C215" s="275" t="s">
        <v>764</v>
      </c>
      <c r="D215" s="200" t="s">
        <v>872</v>
      </c>
      <c r="E215" s="275"/>
      <c r="F215" s="275"/>
      <c r="G215" s="283"/>
      <c r="H215" s="283"/>
      <c r="I215" s="283"/>
      <c r="J215" s="370"/>
      <c r="L215" s="62" t="str">
        <f t="shared" si="72"/>
        <v>niet ok</v>
      </c>
      <c r="M215" s="185"/>
      <c r="N215" s="205">
        <v>3</v>
      </c>
      <c r="O215" s="32">
        <f t="shared" si="73"/>
        <v>1</v>
      </c>
      <c r="P215" s="32">
        <f t="shared" si="74"/>
        <v>0</v>
      </c>
      <c r="Q215" s="32">
        <f t="shared" si="74"/>
        <v>1</v>
      </c>
      <c r="R215" s="32">
        <f t="shared" si="74"/>
        <v>0</v>
      </c>
      <c r="S215" s="32">
        <f t="shared" si="74"/>
        <v>0</v>
      </c>
      <c r="U215" s="278">
        <f t="shared" si="75"/>
        <v>0</v>
      </c>
      <c r="V215" s="278">
        <f t="shared" si="75"/>
        <v>0</v>
      </c>
      <c r="W215" s="278">
        <f t="shared" si="75"/>
        <v>0</v>
      </c>
      <c r="X215" s="278">
        <f t="shared" si="75"/>
        <v>0</v>
      </c>
    </row>
    <row r="216" spans="1:24" ht="36" x14ac:dyDescent="0.2">
      <c r="A216" s="683"/>
      <c r="B216" s="172"/>
      <c r="C216" s="275" t="s">
        <v>764</v>
      </c>
      <c r="D216" s="200" t="s">
        <v>1216</v>
      </c>
      <c r="E216" s="275"/>
      <c r="F216" s="275"/>
      <c r="G216" s="283"/>
      <c r="H216" s="283"/>
      <c r="I216" s="283"/>
      <c r="J216" s="370"/>
      <c r="L216" s="62" t="str">
        <f t="shared" si="72"/>
        <v>niet ok</v>
      </c>
      <c r="M216" s="185"/>
      <c r="N216" s="205">
        <v>3</v>
      </c>
      <c r="O216" s="32">
        <f t="shared" si="73"/>
        <v>1</v>
      </c>
      <c r="P216" s="32">
        <f t="shared" si="74"/>
        <v>0</v>
      </c>
      <c r="Q216" s="32">
        <f t="shared" si="74"/>
        <v>1</v>
      </c>
      <c r="R216" s="32">
        <f t="shared" si="74"/>
        <v>0</v>
      </c>
      <c r="S216" s="32">
        <f t="shared" si="74"/>
        <v>0</v>
      </c>
      <c r="U216" s="278">
        <f t="shared" si="75"/>
        <v>0</v>
      </c>
      <c r="V216" s="278">
        <f t="shared" si="75"/>
        <v>0</v>
      </c>
      <c r="W216" s="278">
        <f t="shared" si="75"/>
        <v>0</v>
      </c>
      <c r="X216" s="278">
        <f t="shared" si="75"/>
        <v>0</v>
      </c>
    </row>
    <row r="217" spans="1:24" ht="48" x14ac:dyDescent="0.2">
      <c r="A217" s="683"/>
      <c r="B217" s="172"/>
      <c r="C217" s="275" t="s">
        <v>764</v>
      </c>
      <c r="D217" s="200" t="s">
        <v>1217</v>
      </c>
      <c r="E217" s="275"/>
      <c r="F217" s="275" t="s">
        <v>730</v>
      </c>
      <c r="G217" s="283"/>
      <c r="H217" s="283"/>
      <c r="I217" s="283"/>
      <c r="J217" s="370"/>
      <c r="L217" s="62" t="str">
        <f t="shared" si="72"/>
        <v>niet ok</v>
      </c>
      <c r="M217" s="62"/>
      <c r="N217" s="205">
        <v>3</v>
      </c>
      <c r="O217" s="32">
        <f t="shared" si="73"/>
        <v>1</v>
      </c>
      <c r="P217" s="32">
        <f t="shared" si="74"/>
        <v>0</v>
      </c>
      <c r="Q217" s="32">
        <f t="shared" si="74"/>
        <v>1</v>
      </c>
      <c r="R217" s="32">
        <f t="shared" si="74"/>
        <v>0</v>
      </c>
      <c r="S217" s="32">
        <f t="shared" si="74"/>
        <v>0</v>
      </c>
      <c r="U217" s="278">
        <f t="shared" si="75"/>
        <v>0</v>
      </c>
      <c r="V217" s="278">
        <f t="shared" si="75"/>
        <v>0</v>
      </c>
      <c r="W217" s="278">
        <f t="shared" si="75"/>
        <v>0</v>
      </c>
      <c r="X217" s="278">
        <f t="shared" si="75"/>
        <v>0</v>
      </c>
    </row>
    <row r="218" spans="1:24" x14ac:dyDescent="0.2">
      <c r="A218" s="683"/>
      <c r="B218" s="172"/>
      <c r="C218" s="275" t="s">
        <v>764</v>
      </c>
      <c r="D218" s="198" t="s">
        <v>1218</v>
      </c>
      <c r="E218" s="275"/>
      <c r="F218" s="275"/>
      <c r="G218" s="283"/>
      <c r="H218" s="283"/>
      <c r="I218" s="283"/>
      <c r="J218" s="370"/>
      <c r="L218" s="62" t="str">
        <f t="shared" si="72"/>
        <v>niet ok</v>
      </c>
      <c r="M218" s="62"/>
      <c r="N218" s="205">
        <v>3</v>
      </c>
      <c r="O218" s="32">
        <f t="shared" si="73"/>
        <v>1</v>
      </c>
      <c r="P218" s="32">
        <f t="shared" si="74"/>
        <v>0</v>
      </c>
      <c r="Q218" s="32">
        <f t="shared" si="74"/>
        <v>1</v>
      </c>
      <c r="R218" s="32">
        <f t="shared" si="74"/>
        <v>0</v>
      </c>
      <c r="S218" s="32">
        <f t="shared" si="74"/>
        <v>0</v>
      </c>
      <c r="U218" s="278">
        <f t="shared" si="75"/>
        <v>0</v>
      </c>
      <c r="V218" s="278">
        <f t="shared" si="75"/>
        <v>0</v>
      </c>
      <c r="W218" s="278">
        <f t="shared" si="75"/>
        <v>0</v>
      </c>
      <c r="X218" s="278">
        <f t="shared" si="75"/>
        <v>0</v>
      </c>
    </row>
    <row r="219" spans="1:24" ht="60" x14ac:dyDescent="0.2">
      <c r="A219" s="683"/>
      <c r="B219" s="172"/>
      <c r="C219" s="275" t="s">
        <v>764</v>
      </c>
      <c r="D219" s="200" t="s">
        <v>1374</v>
      </c>
      <c r="E219" s="275"/>
      <c r="F219" s="275"/>
      <c r="G219" s="283"/>
      <c r="H219" s="283"/>
      <c r="I219" s="283"/>
      <c r="J219" s="370"/>
      <c r="L219" s="62" t="str">
        <f t="shared" si="72"/>
        <v>niet ok</v>
      </c>
      <c r="M219" s="62"/>
      <c r="N219" s="205">
        <v>3</v>
      </c>
      <c r="O219" s="32">
        <f t="shared" si="73"/>
        <v>1</v>
      </c>
      <c r="P219" s="32">
        <f t="shared" si="74"/>
        <v>0</v>
      </c>
      <c r="Q219" s="32">
        <f t="shared" si="74"/>
        <v>1</v>
      </c>
      <c r="R219" s="32">
        <f t="shared" si="74"/>
        <v>0</v>
      </c>
      <c r="S219" s="32">
        <f t="shared" si="74"/>
        <v>0</v>
      </c>
      <c r="U219" s="278">
        <f t="shared" si="75"/>
        <v>0</v>
      </c>
      <c r="V219" s="278">
        <f t="shared" si="75"/>
        <v>0</v>
      </c>
      <c r="W219" s="278">
        <f t="shared" si="75"/>
        <v>0</v>
      </c>
      <c r="X219" s="278">
        <f t="shared" si="75"/>
        <v>0</v>
      </c>
    </row>
    <row r="220" spans="1:24" ht="36" x14ac:dyDescent="0.2">
      <c r="A220" s="683"/>
      <c r="B220" s="172"/>
      <c r="C220" s="275" t="s">
        <v>764</v>
      </c>
      <c r="D220" s="200" t="s">
        <v>870</v>
      </c>
      <c r="E220" s="275"/>
      <c r="F220" s="275"/>
      <c r="G220" s="283"/>
      <c r="H220" s="283"/>
      <c r="I220" s="283"/>
      <c r="J220" s="370"/>
      <c r="L220" s="62" t="str">
        <f t="shared" si="72"/>
        <v>niet ok</v>
      </c>
      <c r="M220" s="185"/>
      <c r="N220" s="205">
        <v>3</v>
      </c>
      <c r="O220" s="32">
        <f t="shared" si="73"/>
        <v>1</v>
      </c>
      <c r="P220" s="32">
        <f t="shared" si="74"/>
        <v>0</v>
      </c>
      <c r="Q220" s="32">
        <f t="shared" si="74"/>
        <v>1</v>
      </c>
      <c r="R220" s="32">
        <f t="shared" si="74"/>
        <v>0</v>
      </c>
      <c r="S220" s="32">
        <f t="shared" si="74"/>
        <v>0</v>
      </c>
      <c r="U220" s="278">
        <f t="shared" si="75"/>
        <v>0</v>
      </c>
      <c r="V220" s="278">
        <f t="shared" si="75"/>
        <v>0</v>
      </c>
      <c r="W220" s="278">
        <f t="shared" si="75"/>
        <v>0</v>
      </c>
      <c r="X220" s="278">
        <f t="shared" si="75"/>
        <v>0</v>
      </c>
    </row>
    <row r="221" spans="1:24" ht="36" x14ac:dyDescent="0.2">
      <c r="A221" s="683"/>
      <c r="B221" s="172"/>
      <c r="C221" s="275" t="s">
        <v>762</v>
      </c>
      <c r="D221" s="200" t="s">
        <v>873</v>
      </c>
      <c r="E221" s="275"/>
      <c r="F221" s="275"/>
      <c r="G221" s="283"/>
      <c r="H221" s="283"/>
      <c r="I221" s="283"/>
      <c r="J221" s="370"/>
      <c r="L221" s="62" t="str">
        <f t="shared" si="72"/>
        <v>niet ok</v>
      </c>
      <c r="M221" s="185"/>
      <c r="N221" s="205">
        <v>3</v>
      </c>
      <c r="O221" s="32">
        <f t="shared" si="73"/>
        <v>1</v>
      </c>
      <c r="P221" s="32">
        <f t="shared" si="74"/>
        <v>0</v>
      </c>
      <c r="Q221" s="32">
        <f t="shared" si="74"/>
        <v>1</v>
      </c>
      <c r="R221" s="32">
        <f t="shared" si="74"/>
        <v>0</v>
      </c>
      <c r="S221" s="32">
        <f t="shared" si="74"/>
        <v>0</v>
      </c>
      <c r="U221" s="278">
        <f t="shared" si="75"/>
        <v>0</v>
      </c>
      <c r="V221" s="278">
        <f t="shared" si="75"/>
        <v>0</v>
      </c>
      <c r="W221" s="278">
        <f t="shared" si="75"/>
        <v>0</v>
      </c>
      <c r="X221" s="278">
        <f t="shared" si="75"/>
        <v>0</v>
      </c>
    </row>
    <row r="222" spans="1:24" ht="24" x14ac:dyDescent="0.2">
      <c r="A222" s="683"/>
      <c r="B222" s="172"/>
      <c r="C222" s="275" t="s">
        <v>762</v>
      </c>
      <c r="D222" s="198" t="s">
        <v>1477</v>
      </c>
      <c r="E222" s="275"/>
      <c r="F222" s="275"/>
      <c r="G222" s="283"/>
      <c r="H222" s="283"/>
      <c r="I222" s="283"/>
      <c r="J222" s="370"/>
      <c r="L222" s="62" t="str">
        <f t="shared" si="72"/>
        <v>niet ok</v>
      </c>
      <c r="M222" s="185"/>
      <c r="N222" s="205">
        <v>3</v>
      </c>
      <c r="O222" s="32">
        <f t="shared" si="73"/>
        <v>1</v>
      </c>
      <c r="P222" s="32">
        <f t="shared" si="74"/>
        <v>0</v>
      </c>
      <c r="Q222" s="32">
        <f t="shared" si="74"/>
        <v>1</v>
      </c>
      <c r="R222" s="32">
        <f t="shared" si="74"/>
        <v>0</v>
      </c>
      <c r="S222" s="32">
        <f t="shared" si="74"/>
        <v>0</v>
      </c>
      <c r="U222" s="278">
        <f t="shared" si="75"/>
        <v>0</v>
      </c>
      <c r="V222" s="278">
        <f t="shared" si="75"/>
        <v>0</v>
      </c>
      <c r="W222" s="278">
        <f t="shared" si="75"/>
        <v>0</v>
      </c>
      <c r="X222" s="278">
        <f t="shared" si="75"/>
        <v>0</v>
      </c>
    </row>
    <row r="223" spans="1:24" ht="23.45" customHeight="1" x14ac:dyDescent="0.2">
      <c r="A223" s="684">
        <v>4</v>
      </c>
      <c r="B223" s="172"/>
      <c r="C223" s="275" t="s">
        <v>762</v>
      </c>
      <c r="D223" s="200" t="s">
        <v>742</v>
      </c>
      <c r="E223" s="275"/>
      <c r="F223" s="275"/>
      <c r="G223" s="283"/>
      <c r="H223" s="283"/>
      <c r="I223" s="283"/>
      <c r="J223" s="370"/>
      <c r="L223" s="62" t="str">
        <f t="shared" si="72"/>
        <v>niet ok</v>
      </c>
      <c r="M223" s="185"/>
      <c r="N223" s="205">
        <v>4</v>
      </c>
      <c r="O223" s="32">
        <f t="shared" si="73"/>
        <v>1</v>
      </c>
      <c r="P223" s="32">
        <f t="shared" si="74"/>
        <v>0</v>
      </c>
      <c r="Q223" s="32">
        <f t="shared" si="74"/>
        <v>0</v>
      </c>
      <c r="R223" s="32">
        <f t="shared" si="74"/>
        <v>1</v>
      </c>
      <c r="S223" s="32">
        <f t="shared" si="74"/>
        <v>0</v>
      </c>
      <c r="U223" s="278">
        <f t="shared" si="75"/>
        <v>0</v>
      </c>
      <c r="V223" s="278">
        <f t="shared" si="75"/>
        <v>0</v>
      </c>
      <c r="W223" s="278">
        <f t="shared" si="75"/>
        <v>0</v>
      </c>
      <c r="X223" s="278">
        <f t="shared" si="75"/>
        <v>0</v>
      </c>
    </row>
    <row r="224" spans="1:24" ht="72" x14ac:dyDescent="0.2">
      <c r="A224" s="684"/>
      <c r="B224" s="172"/>
      <c r="C224" s="275" t="s">
        <v>763</v>
      </c>
      <c r="D224" s="198" t="s">
        <v>1473</v>
      </c>
      <c r="E224" s="275"/>
      <c r="F224" s="275"/>
      <c r="G224" s="283"/>
      <c r="H224" s="283"/>
      <c r="I224" s="283"/>
      <c r="J224" s="370"/>
      <c r="L224" s="62" t="str">
        <f t="shared" si="72"/>
        <v>niet ok</v>
      </c>
      <c r="M224" s="185"/>
      <c r="N224" s="205">
        <v>4</v>
      </c>
      <c r="O224" s="32">
        <f t="shared" si="73"/>
        <v>1</v>
      </c>
      <c r="P224" s="32">
        <f t="shared" si="74"/>
        <v>0</v>
      </c>
      <c r="Q224" s="32">
        <f t="shared" si="74"/>
        <v>0</v>
      </c>
      <c r="R224" s="32">
        <f t="shared" si="74"/>
        <v>1</v>
      </c>
      <c r="S224" s="32">
        <f t="shared" si="74"/>
        <v>0</v>
      </c>
      <c r="U224" s="278">
        <f t="shared" si="75"/>
        <v>0</v>
      </c>
      <c r="V224" s="278">
        <f t="shared" si="75"/>
        <v>0</v>
      </c>
      <c r="W224" s="278">
        <f t="shared" si="75"/>
        <v>0</v>
      </c>
      <c r="X224" s="278">
        <f t="shared" si="75"/>
        <v>0</v>
      </c>
    </row>
    <row r="225" spans="1:30" ht="46.9" customHeight="1" x14ac:dyDescent="0.2">
      <c r="A225" s="684"/>
      <c r="B225" s="172"/>
      <c r="C225" s="275" t="s">
        <v>763</v>
      </c>
      <c r="D225" s="200" t="s">
        <v>1223</v>
      </c>
      <c r="E225" s="275"/>
      <c r="F225" s="275"/>
      <c r="G225" s="283"/>
      <c r="H225" s="283"/>
      <c r="I225" s="283"/>
      <c r="J225" s="370"/>
      <c r="L225" s="62" t="str">
        <f t="shared" si="72"/>
        <v>niet ok</v>
      </c>
      <c r="M225" s="185"/>
      <c r="N225" s="205">
        <v>4</v>
      </c>
      <c r="O225" s="32">
        <f t="shared" si="73"/>
        <v>1</v>
      </c>
      <c r="P225" s="32">
        <f t="shared" si="74"/>
        <v>0</v>
      </c>
      <c r="Q225" s="32">
        <f t="shared" si="74"/>
        <v>0</v>
      </c>
      <c r="R225" s="32">
        <f t="shared" si="74"/>
        <v>1</v>
      </c>
      <c r="S225" s="32">
        <f t="shared" si="74"/>
        <v>0</v>
      </c>
      <c r="U225" s="278">
        <f t="shared" si="75"/>
        <v>0</v>
      </c>
      <c r="V225" s="278">
        <f t="shared" si="75"/>
        <v>0</v>
      </c>
      <c r="W225" s="278">
        <f t="shared" si="75"/>
        <v>0</v>
      </c>
      <c r="X225" s="278">
        <f t="shared" si="75"/>
        <v>0</v>
      </c>
    </row>
    <row r="226" spans="1:30" ht="46.15" customHeight="1" x14ac:dyDescent="0.2">
      <c r="A226" s="684"/>
      <c r="B226" s="172"/>
      <c r="C226" s="275" t="s">
        <v>763</v>
      </c>
      <c r="D226" s="198" t="s">
        <v>1375</v>
      </c>
      <c r="E226" s="275"/>
      <c r="F226" s="275"/>
      <c r="G226" s="283"/>
      <c r="H226" s="283"/>
      <c r="I226" s="283"/>
      <c r="J226" s="370"/>
      <c r="L226" s="62" t="str">
        <f t="shared" si="72"/>
        <v>niet ok</v>
      </c>
      <c r="M226" s="185"/>
      <c r="N226" s="205">
        <v>4</v>
      </c>
      <c r="O226" s="32">
        <f t="shared" si="73"/>
        <v>1</v>
      </c>
      <c r="P226" s="32">
        <f t="shared" si="74"/>
        <v>0</v>
      </c>
      <c r="Q226" s="32">
        <f t="shared" si="74"/>
        <v>0</v>
      </c>
      <c r="R226" s="32">
        <f t="shared" si="74"/>
        <v>1</v>
      </c>
      <c r="S226" s="32">
        <f t="shared" si="74"/>
        <v>0</v>
      </c>
      <c r="U226" s="278">
        <f t="shared" si="75"/>
        <v>0</v>
      </c>
      <c r="V226" s="278">
        <f t="shared" si="75"/>
        <v>0</v>
      </c>
      <c r="W226" s="278">
        <f t="shared" si="75"/>
        <v>0</v>
      </c>
      <c r="X226" s="278">
        <f t="shared" si="75"/>
        <v>0</v>
      </c>
    </row>
    <row r="227" spans="1:30" ht="36" x14ac:dyDescent="0.2">
      <c r="A227" s="684"/>
      <c r="B227" s="172"/>
      <c r="C227" s="275" t="s">
        <v>763</v>
      </c>
      <c r="D227" s="198" t="s">
        <v>1376</v>
      </c>
      <c r="E227" s="275"/>
      <c r="F227" s="275"/>
      <c r="G227" s="283"/>
      <c r="H227" s="283"/>
      <c r="I227" s="283"/>
      <c r="J227" s="370"/>
      <c r="L227" s="62" t="str">
        <f t="shared" si="72"/>
        <v>niet ok</v>
      </c>
      <c r="M227" s="185"/>
      <c r="N227" s="205">
        <v>4</v>
      </c>
      <c r="O227" s="32">
        <f t="shared" si="73"/>
        <v>1</v>
      </c>
      <c r="P227" s="32">
        <f t="shared" si="74"/>
        <v>0</v>
      </c>
      <c r="Q227" s="32">
        <f t="shared" si="74"/>
        <v>0</v>
      </c>
      <c r="R227" s="32">
        <f t="shared" si="74"/>
        <v>1</v>
      </c>
      <c r="S227" s="32">
        <f t="shared" si="74"/>
        <v>0</v>
      </c>
      <c r="U227" s="278">
        <f t="shared" si="75"/>
        <v>0</v>
      </c>
      <c r="V227" s="278">
        <f t="shared" si="75"/>
        <v>0</v>
      </c>
      <c r="W227" s="278">
        <f t="shared" si="75"/>
        <v>0</v>
      </c>
      <c r="X227" s="278">
        <f t="shared" si="75"/>
        <v>0</v>
      </c>
    </row>
    <row r="228" spans="1:30" ht="24" x14ac:dyDescent="0.2">
      <c r="A228" s="684"/>
      <c r="B228" s="172"/>
      <c r="C228" s="275" t="s">
        <v>763</v>
      </c>
      <c r="D228" s="200" t="s">
        <v>871</v>
      </c>
      <c r="E228" s="275"/>
      <c r="F228" s="275"/>
      <c r="G228" s="283"/>
      <c r="H228" s="283"/>
      <c r="I228" s="283"/>
      <c r="J228" s="370"/>
      <c r="L228" s="62" t="str">
        <f t="shared" si="72"/>
        <v>niet ok</v>
      </c>
      <c r="M228" s="185"/>
      <c r="N228" s="205">
        <v>4</v>
      </c>
      <c r="O228" s="32">
        <f t="shared" si="73"/>
        <v>1</v>
      </c>
      <c r="P228" s="32">
        <f t="shared" si="74"/>
        <v>0</v>
      </c>
      <c r="Q228" s="32">
        <f t="shared" si="74"/>
        <v>0</v>
      </c>
      <c r="R228" s="32">
        <f t="shared" si="74"/>
        <v>1</v>
      </c>
      <c r="S228" s="32">
        <f t="shared" si="74"/>
        <v>0</v>
      </c>
      <c r="U228" s="278">
        <f t="shared" si="75"/>
        <v>0</v>
      </c>
      <c r="V228" s="278">
        <f t="shared" si="75"/>
        <v>0</v>
      </c>
      <c r="W228" s="278">
        <f t="shared" si="75"/>
        <v>0</v>
      </c>
      <c r="X228" s="278">
        <f t="shared" si="75"/>
        <v>0</v>
      </c>
    </row>
    <row r="229" spans="1:30" ht="36" x14ac:dyDescent="0.2">
      <c r="A229" s="684"/>
      <c r="B229" s="172"/>
      <c r="C229" s="275" t="s">
        <v>763</v>
      </c>
      <c r="D229" s="198" t="s">
        <v>1474</v>
      </c>
      <c r="E229" s="275"/>
      <c r="F229" s="275"/>
      <c r="G229" s="283"/>
      <c r="H229" s="283"/>
      <c r="I229" s="283"/>
      <c r="J229" s="370"/>
      <c r="L229" s="62" t="str">
        <f t="shared" si="72"/>
        <v>niet ok</v>
      </c>
      <c r="M229" s="185"/>
      <c r="N229" s="205">
        <v>4</v>
      </c>
      <c r="O229" s="32">
        <f t="shared" si="73"/>
        <v>1</v>
      </c>
      <c r="P229" s="32">
        <f t="shared" si="74"/>
        <v>0</v>
      </c>
      <c r="Q229" s="32">
        <f t="shared" si="74"/>
        <v>0</v>
      </c>
      <c r="R229" s="32">
        <f t="shared" si="74"/>
        <v>1</v>
      </c>
      <c r="S229" s="32">
        <f t="shared" si="74"/>
        <v>0</v>
      </c>
      <c r="U229" s="278">
        <f t="shared" si="75"/>
        <v>0</v>
      </c>
      <c r="V229" s="278">
        <f t="shared" si="75"/>
        <v>0</v>
      </c>
      <c r="W229" s="278">
        <f t="shared" si="75"/>
        <v>0</v>
      </c>
      <c r="X229" s="278">
        <f t="shared" si="75"/>
        <v>0</v>
      </c>
    </row>
    <row r="230" spans="1:30" ht="24" x14ac:dyDescent="0.2">
      <c r="A230" s="684"/>
      <c r="B230" s="172"/>
      <c r="C230" s="275" t="s">
        <v>763</v>
      </c>
      <c r="D230" s="200" t="s">
        <v>1470</v>
      </c>
      <c r="E230" s="275"/>
      <c r="F230" s="275"/>
      <c r="G230" s="283"/>
      <c r="H230" s="283"/>
      <c r="I230" s="283"/>
      <c r="J230" s="370"/>
      <c r="L230" s="62" t="str">
        <f t="shared" si="72"/>
        <v>niet ok</v>
      </c>
      <c r="M230" s="185"/>
      <c r="N230" s="205">
        <v>4</v>
      </c>
      <c r="O230" s="32">
        <f t="shared" si="73"/>
        <v>1</v>
      </c>
      <c r="P230" s="32">
        <f t="shared" si="74"/>
        <v>0</v>
      </c>
      <c r="Q230" s="32">
        <f t="shared" si="74"/>
        <v>0</v>
      </c>
      <c r="R230" s="32">
        <f t="shared" si="74"/>
        <v>1</v>
      </c>
      <c r="S230" s="32">
        <f t="shared" si="74"/>
        <v>0</v>
      </c>
      <c r="U230" s="278">
        <f t="shared" si="75"/>
        <v>0</v>
      </c>
      <c r="V230" s="278">
        <f t="shared" si="75"/>
        <v>0</v>
      </c>
      <c r="W230" s="278">
        <f t="shared" si="75"/>
        <v>0</v>
      </c>
      <c r="X230" s="278">
        <f t="shared" si="75"/>
        <v>0</v>
      </c>
    </row>
    <row r="231" spans="1:30" ht="48" x14ac:dyDescent="0.2">
      <c r="A231" s="684"/>
      <c r="B231" s="172"/>
      <c r="C231" s="275" t="s">
        <v>764</v>
      </c>
      <c r="D231" s="198" t="s">
        <v>1475</v>
      </c>
      <c r="E231" s="275"/>
      <c r="F231" s="275"/>
      <c r="G231" s="283"/>
      <c r="H231" s="283"/>
      <c r="I231" s="283"/>
      <c r="J231" s="370"/>
      <c r="L231" s="62" t="str">
        <f t="shared" si="72"/>
        <v>niet ok</v>
      </c>
      <c r="M231" s="185"/>
      <c r="N231" s="205">
        <v>4</v>
      </c>
      <c r="O231" s="32">
        <f t="shared" si="73"/>
        <v>1</v>
      </c>
      <c r="P231" s="32">
        <f t="shared" si="74"/>
        <v>0</v>
      </c>
      <c r="Q231" s="32">
        <f t="shared" si="74"/>
        <v>0</v>
      </c>
      <c r="R231" s="32">
        <f t="shared" si="74"/>
        <v>1</v>
      </c>
      <c r="S231" s="32">
        <f t="shared" si="74"/>
        <v>0</v>
      </c>
      <c r="U231" s="278">
        <f t="shared" si="75"/>
        <v>0</v>
      </c>
      <c r="V231" s="278">
        <f t="shared" si="75"/>
        <v>0</v>
      </c>
      <c r="W231" s="278">
        <f t="shared" si="75"/>
        <v>0</v>
      </c>
      <c r="X231" s="278">
        <f t="shared" si="75"/>
        <v>0</v>
      </c>
    </row>
    <row r="232" spans="1:30" ht="48" x14ac:dyDescent="0.2">
      <c r="A232" s="684"/>
      <c r="B232" s="172"/>
      <c r="C232" s="275" t="s">
        <v>764</v>
      </c>
      <c r="D232" s="198" t="s">
        <v>1377</v>
      </c>
      <c r="E232" s="275"/>
      <c r="F232" s="275"/>
      <c r="G232" s="283"/>
      <c r="H232" s="283"/>
      <c r="I232" s="283"/>
      <c r="J232" s="370"/>
      <c r="L232" s="62" t="str">
        <f t="shared" si="72"/>
        <v>niet ok</v>
      </c>
      <c r="M232" s="185"/>
      <c r="N232" s="205">
        <v>4</v>
      </c>
      <c r="O232" s="32">
        <f t="shared" si="73"/>
        <v>1</v>
      </c>
      <c r="P232" s="32">
        <f t="shared" si="74"/>
        <v>0</v>
      </c>
      <c r="Q232" s="32">
        <f t="shared" si="74"/>
        <v>0</v>
      </c>
      <c r="R232" s="32">
        <f t="shared" si="74"/>
        <v>1</v>
      </c>
      <c r="S232" s="32">
        <f t="shared" si="74"/>
        <v>0</v>
      </c>
      <c r="U232" s="278">
        <f t="shared" si="75"/>
        <v>0</v>
      </c>
      <c r="V232" s="278">
        <f t="shared" si="75"/>
        <v>0</v>
      </c>
      <c r="W232" s="278">
        <f t="shared" si="75"/>
        <v>0</v>
      </c>
      <c r="X232" s="278">
        <f t="shared" si="75"/>
        <v>0</v>
      </c>
    </row>
    <row r="233" spans="1:30" x14ac:dyDescent="0.2">
      <c r="A233" s="684"/>
      <c r="B233" s="172"/>
      <c r="C233" s="275" t="s">
        <v>762</v>
      </c>
      <c r="D233" s="198" t="s">
        <v>1378</v>
      </c>
      <c r="E233" s="275"/>
      <c r="F233" s="275"/>
      <c r="G233" s="283"/>
      <c r="H233" s="283"/>
      <c r="I233" s="283"/>
      <c r="J233" s="370"/>
      <c r="L233" s="62" t="str">
        <f t="shared" si="72"/>
        <v>niet ok</v>
      </c>
      <c r="M233" s="185"/>
      <c r="N233" s="205">
        <v>4</v>
      </c>
      <c r="O233" s="32">
        <f t="shared" si="73"/>
        <v>1</v>
      </c>
      <c r="P233" s="32">
        <f t="shared" si="74"/>
        <v>0</v>
      </c>
      <c r="Q233" s="32">
        <f t="shared" si="74"/>
        <v>0</v>
      </c>
      <c r="R233" s="32">
        <f t="shared" si="74"/>
        <v>1</v>
      </c>
      <c r="S233" s="32">
        <f t="shared" si="74"/>
        <v>0</v>
      </c>
      <c r="U233" s="278">
        <f t="shared" si="75"/>
        <v>0</v>
      </c>
      <c r="V233" s="278">
        <f t="shared" si="75"/>
        <v>0</v>
      </c>
      <c r="W233" s="278">
        <f t="shared" si="75"/>
        <v>0</v>
      </c>
      <c r="X233" s="278">
        <f t="shared" si="75"/>
        <v>0</v>
      </c>
    </row>
    <row r="234" spans="1:30" ht="48" x14ac:dyDescent="0.2">
      <c r="A234" s="677">
        <v>5</v>
      </c>
      <c r="B234" s="172"/>
      <c r="C234" s="275" t="s">
        <v>763</v>
      </c>
      <c r="D234" s="200" t="s">
        <v>1096</v>
      </c>
      <c r="E234" s="275"/>
      <c r="F234" s="275"/>
      <c r="G234" s="283"/>
      <c r="H234" s="283"/>
      <c r="I234" s="283"/>
      <c r="J234" s="370"/>
      <c r="L234" s="62" t="str">
        <f t="shared" si="72"/>
        <v>niet ok</v>
      </c>
      <c r="M234" s="62"/>
      <c r="N234" s="205">
        <v>5</v>
      </c>
      <c r="O234" s="32">
        <f t="shared" si="73"/>
        <v>1</v>
      </c>
      <c r="P234" s="32">
        <f t="shared" si="74"/>
        <v>0</v>
      </c>
      <c r="Q234" s="32">
        <f t="shared" si="74"/>
        <v>0</v>
      </c>
      <c r="R234" s="32">
        <f t="shared" si="74"/>
        <v>0</v>
      </c>
      <c r="S234" s="32">
        <f t="shared" si="74"/>
        <v>1</v>
      </c>
      <c r="U234" s="278">
        <f t="shared" si="75"/>
        <v>0</v>
      </c>
      <c r="V234" s="278">
        <f t="shared" si="75"/>
        <v>0</v>
      </c>
      <c r="W234" s="278">
        <f t="shared" si="75"/>
        <v>0</v>
      </c>
      <c r="X234" s="278">
        <f t="shared" si="75"/>
        <v>0</v>
      </c>
    </row>
    <row r="235" spans="1:30" ht="60.75" thickBot="1" x14ac:dyDescent="0.25">
      <c r="A235" s="678"/>
      <c r="B235" s="188"/>
      <c r="C235" s="248" t="s">
        <v>763</v>
      </c>
      <c r="D235" s="253" t="s">
        <v>1476</v>
      </c>
      <c r="E235" s="248"/>
      <c r="F235" s="248"/>
      <c r="G235" s="371"/>
      <c r="H235" s="371"/>
      <c r="I235" s="371"/>
      <c r="J235" s="372"/>
      <c r="L235" s="62" t="str">
        <f t="shared" si="72"/>
        <v>niet ok</v>
      </c>
      <c r="M235" s="185"/>
      <c r="N235" s="205">
        <v>5</v>
      </c>
      <c r="O235" s="32">
        <f t="shared" si="73"/>
        <v>1</v>
      </c>
      <c r="P235" s="32">
        <f t="shared" si="74"/>
        <v>0</v>
      </c>
      <c r="Q235" s="32">
        <f t="shared" si="74"/>
        <v>0</v>
      </c>
      <c r="R235" s="32">
        <f t="shared" si="74"/>
        <v>0</v>
      </c>
      <c r="S235" s="32">
        <f t="shared" si="74"/>
        <v>1</v>
      </c>
      <c r="U235" s="278">
        <f t="shared" si="75"/>
        <v>0</v>
      </c>
      <c r="V235" s="278">
        <f t="shared" si="75"/>
        <v>0</v>
      </c>
      <c r="W235" s="278">
        <f t="shared" si="75"/>
        <v>0</v>
      </c>
      <c r="X235" s="278">
        <f t="shared" si="75"/>
        <v>0</v>
      </c>
    </row>
    <row r="236" spans="1:30" ht="18.75" thickBot="1" x14ac:dyDescent="0.25">
      <c r="A236" s="187"/>
      <c r="B236" s="181"/>
      <c r="C236" s="62"/>
      <c r="D236" s="62"/>
      <c r="E236" s="62"/>
      <c r="F236" s="62"/>
      <c r="G236" s="62"/>
      <c r="H236" s="62"/>
      <c r="I236" s="62"/>
      <c r="J236" s="62"/>
      <c r="L236" s="184"/>
      <c r="M236" s="185"/>
      <c r="N236" s="62" t="str">
        <f>IF(COUNT(N198:N235)=SUM(P236:S236),"OK","niet ok")</f>
        <v>OK</v>
      </c>
      <c r="O236" s="32"/>
      <c r="P236" s="32">
        <f>SUM(P198:P235)</f>
        <v>11</v>
      </c>
      <c r="Q236" s="32">
        <f t="shared" ref="Q236:S236" si="76">SUM(Q198:Q235)</f>
        <v>14</v>
      </c>
      <c r="R236" s="32">
        <f t="shared" si="76"/>
        <v>11</v>
      </c>
      <c r="S236" s="32">
        <f t="shared" si="76"/>
        <v>2</v>
      </c>
      <c r="U236" s="32">
        <f t="shared" ref="U236:X236" si="77">SUM(U198:U235)</f>
        <v>0</v>
      </c>
      <c r="V236" s="32">
        <f t="shared" si="77"/>
        <v>0</v>
      </c>
      <c r="W236" s="32">
        <f t="shared" si="77"/>
        <v>0</v>
      </c>
      <c r="X236" s="32">
        <f t="shared" si="77"/>
        <v>0</v>
      </c>
      <c r="Z236" s="278">
        <f>IF(P236=0,0,U236/P236)</f>
        <v>0</v>
      </c>
      <c r="AA236" s="278">
        <f t="shared" ref="AA236" si="78">IF(Q236=0,0,V236/Q236)</f>
        <v>0</v>
      </c>
      <c r="AB236" s="278">
        <f t="shared" ref="AB236" si="79">IF(R236=0,0,W236/R236)</f>
        <v>0</v>
      </c>
      <c r="AC236" s="278">
        <f t="shared" ref="AC236" si="80">IF(S236=0,0,X236/S236)</f>
        <v>0</v>
      </c>
      <c r="AD236" s="277">
        <f>1+SUM(Z236:AC236)</f>
        <v>1</v>
      </c>
    </row>
    <row r="237" spans="1:30" ht="18" x14ac:dyDescent="0.25">
      <c r="A237" s="673" t="s">
        <v>734</v>
      </c>
      <c r="B237" s="675" t="s">
        <v>453</v>
      </c>
      <c r="C237" s="671" t="s">
        <v>1395</v>
      </c>
      <c r="D237" s="671"/>
      <c r="E237" s="150"/>
      <c r="F237" s="151"/>
      <c r="G237" s="671" t="s">
        <v>1009</v>
      </c>
      <c r="H237" s="671"/>
      <c r="I237" s="671"/>
      <c r="J237" s="679" t="s">
        <v>1048</v>
      </c>
      <c r="L237" s="184"/>
      <c r="M237" s="185"/>
      <c r="N237" s="62"/>
      <c r="O237" s="32"/>
      <c r="P237" s="32"/>
      <c r="Q237" s="32"/>
    </row>
    <row r="238" spans="1:30" ht="18" x14ac:dyDescent="0.25">
      <c r="A238" s="674"/>
      <c r="B238" s="676"/>
      <c r="C238" s="676" t="s">
        <v>462</v>
      </c>
      <c r="D238" s="182" t="s">
        <v>987</v>
      </c>
      <c r="E238" s="252"/>
      <c r="F238" s="252"/>
      <c r="G238" s="672">
        <f>AD262</f>
        <v>1</v>
      </c>
      <c r="H238" s="672"/>
      <c r="I238" s="672"/>
      <c r="J238" s="680"/>
      <c r="L238" s="184"/>
      <c r="M238" s="185"/>
      <c r="N238" s="62"/>
      <c r="O238" s="32"/>
      <c r="P238" s="32"/>
      <c r="Q238" s="32"/>
    </row>
    <row r="239" spans="1:30" ht="38.25" x14ac:dyDescent="0.2">
      <c r="A239" s="674"/>
      <c r="B239" s="676"/>
      <c r="C239" s="676"/>
      <c r="D239" s="177" t="s">
        <v>647</v>
      </c>
      <c r="E239" s="281" t="s">
        <v>642</v>
      </c>
      <c r="F239" s="281" t="s">
        <v>102</v>
      </c>
      <c r="G239" s="281" t="s">
        <v>100</v>
      </c>
      <c r="H239" s="281" t="s">
        <v>101</v>
      </c>
      <c r="I239" s="281" t="s">
        <v>224</v>
      </c>
      <c r="J239" s="680"/>
      <c r="L239" s="179"/>
      <c r="M239" s="180"/>
      <c r="N239" s="179"/>
      <c r="O239" s="32"/>
      <c r="P239" s="32"/>
      <c r="Q239" s="32"/>
    </row>
    <row r="240" spans="1:30" ht="60" x14ac:dyDescent="0.2">
      <c r="A240" s="506">
        <v>2</v>
      </c>
      <c r="B240" s="172"/>
      <c r="C240" s="275" t="s">
        <v>762</v>
      </c>
      <c r="D240" s="200" t="s">
        <v>1196</v>
      </c>
      <c r="E240" s="275" t="s">
        <v>644</v>
      </c>
      <c r="F240" s="275"/>
      <c r="G240" s="283"/>
      <c r="H240" s="283"/>
      <c r="I240" s="283"/>
      <c r="J240" s="370"/>
      <c r="L240" s="62" t="str">
        <f t="shared" ref="L240:L261" si="81">IF((COUNTIF((G240:I240),"x"))=1,"ok","niet ok")</f>
        <v>niet ok</v>
      </c>
      <c r="M240" s="180"/>
      <c r="N240" s="179">
        <v>2</v>
      </c>
      <c r="O240" s="32">
        <f t="shared" ref="O240:O261" si="82">IF(I240="x",0,1)</f>
        <v>1</v>
      </c>
      <c r="P240" s="32">
        <f t="shared" ref="P240:S261" si="83">IF(AND($O240=1,$N240=P$16),1,0)</f>
        <v>1</v>
      </c>
      <c r="Q240" s="32">
        <f t="shared" si="83"/>
        <v>0</v>
      </c>
      <c r="R240" s="32">
        <f t="shared" si="83"/>
        <v>0</v>
      </c>
      <c r="S240" s="32">
        <f t="shared" si="83"/>
        <v>0</v>
      </c>
      <c r="U240" s="278">
        <f t="shared" ref="U240:X261" si="84">IF(AND($N240=U$16,$G240="x"),1,0)</f>
        <v>0</v>
      </c>
      <c r="V240" s="278">
        <f t="shared" si="84"/>
        <v>0</v>
      </c>
      <c r="W240" s="278">
        <f t="shared" si="84"/>
        <v>0</v>
      </c>
      <c r="X240" s="278">
        <f t="shared" si="84"/>
        <v>0</v>
      </c>
    </row>
    <row r="241" spans="1:24" ht="48" x14ac:dyDescent="0.2">
      <c r="A241" s="506"/>
      <c r="B241" s="172"/>
      <c r="C241" s="275" t="s">
        <v>762</v>
      </c>
      <c r="D241" s="200" t="s">
        <v>833</v>
      </c>
      <c r="E241" s="275"/>
      <c r="F241" s="275"/>
      <c r="G241" s="283"/>
      <c r="H241" s="283"/>
      <c r="I241" s="283"/>
      <c r="J241" s="370"/>
      <c r="L241" s="62" t="str">
        <f t="shared" si="81"/>
        <v>niet ok</v>
      </c>
      <c r="M241" s="180"/>
      <c r="N241" s="179">
        <v>2</v>
      </c>
      <c r="O241" s="32">
        <f t="shared" si="82"/>
        <v>1</v>
      </c>
      <c r="P241" s="32">
        <f t="shared" si="83"/>
        <v>1</v>
      </c>
      <c r="Q241" s="32">
        <f t="shared" si="83"/>
        <v>0</v>
      </c>
      <c r="R241" s="32">
        <f t="shared" si="83"/>
        <v>0</v>
      </c>
      <c r="S241" s="32">
        <f t="shared" si="83"/>
        <v>0</v>
      </c>
      <c r="U241" s="278">
        <f t="shared" si="84"/>
        <v>0</v>
      </c>
      <c r="V241" s="278">
        <f t="shared" si="84"/>
        <v>0</v>
      </c>
      <c r="W241" s="278">
        <f t="shared" si="84"/>
        <v>0</v>
      </c>
      <c r="X241" s="278">
        <f t="shared" si="84"/>
        <v>0</v>
      </c>
    </row>
    <row r="242" spans="1:24" ht="48" x14ac:dyDescent="0.2">
      <c r="A242" s="506"/>
      <c r="B242" s="172"/>
      <c r="C242" s="275" t="s">
        <v>763</v>
      </c>
      <c r="D242" s="200" t="s">
        <v>834</v>
      </c>
      <c r="E242" s="275"/>
      <c r="F242" s="275"/>
      <c r="G242" s="283"/>
      <c r="H242" s="283"/>
      <c r="I242" s="283"/>
      <c r="J242" s="370"/>
      <c r="L242" s="62" t="str">
        <f t="shared" si="81"/>
        <v>niet ok</v>
      </c>
      <c r="M242" s="180"/>
      <c r="N242" s="179">
        <v>2</v>
      </c>
      <c r="O242" s="32">
        <f t="shared" si="82"/>
        <v>1</v>
      </c>
      <c r="P242" s="32">
        <f t="shared" si="83"/>
        <v>1</v>
      </c>
      <c r="Q242" s="32">
        <f t="shared" si="83"/>
        <v>0</v>
      </c>
      <c r="R242" s="32">
        <f t="shared" si="83"/>
        <v>0</v>
      </c>
      <c r="S242" s="32">
        <f t="shared" si="83"/>
        <v>0</v>
      </c>
      <c r="U242" s="278">
        <f t="shared" si="84"/>
        <v>0</v>
      </c>
      <c r="V242" s="278">
        <f t="shared" si="84"/>
        <v>0</v>
      </c>
      <c r="W242" s="278">
        <f t="shared" si="84"/>
        <v>0</v>
      </c>
      <c r="X242" s="278">
        <f t="shared" si="84"/>
        <v>0</v>
      </c>
    </row>
    <row r="243" spans="1:24" ht="84" x14ac:dyDescent="0.2">
      <c r="A243" s="506"/>
      <c r="B243" s="172"/>
      <c r="C243" s="275" t="s">
        <v>763</v>
      </c>
      <c r="D243" s="200" t="s">
        <v>835</v>
      </c>
      <c r="E243" s="275"/>
      <c r="F243" s="275"/>
      <c r="G243" s="283"/>
      <c r="H243" s="283"/>
      <c r="I243" s="283"/>
      <c r="J243" s="370"/>
      <c r="L243" s="62" t="str">
        <f t="shared" si="81"/>
        <v>niet ok</v>
      </c>
      <c r="M243" s="180"/>
      <c r="N243" s="179">
        <v>2</v>
      </c>
      <c r="O243" s="32">
        <f t="shared" si="82"/>
        <v>1</v>
      </c>
      <c r="P243" s="32">
        <f t="shared" si="83"/>
        <v>1</v>
      </c>
      <c r="Q243" s="32">
        <f t="shared" si="83"/>
        <v>0</v>
      </c>
      <c r="R243" s="32">
        <f t="shared" si="83"/>
        <v>0</v>
      </c>
      <c r="S243" s="32">
        <f t="shared" si="83"/>
        <v>0</v>
      </c>
      <c r="U243" s="278">
        <f t="shared" si="84"/>
        <v>0</v>
      </c>
      <c r="V243" s="278">
        <f t="shared" si="84"/>
        <v>0</v>
      </c>
      <c r="W243" s="278">
        <f t="shared" si="84"/>
        <v>0</v>
      </c>
      <c r="X243" s="278">
        <f t="shared" si="84"/>
        <v>0</v>
      </c>
    </row>
    <row r="244" spans="1:24" x14ac:dyDescent="0.2">
      <c r="A244" s="506"/>
      <c r="B244" s="172"/>
      <c r="C244" s="275" t="s">
        <v>764</v>
      </c>
      <c r="D244" s="200" t="s">
        <v>759</v>
      </c>
      <c r="E244" s="275"/>
      <c r="F244" s="275"/>
      <c r="G244" s="283"/>
      <c r="H244" s="283"/>
      <c r="I244" s="283"/>
      <c r="J244" s="370"/>
      <c r="L244" s="62" t="str">
        <f t="shared" si="81"/>
        <v>niet ok</v>
      </c>
      <c r="M244" s="180"/>
      <c r="N244" s="179">
        <v>2</v>
      </c>
      <c r="O244" s="32">
        <f t="shared" si="82"/>
        <v>1</v>
      </c>
      <c r="P244" s="32">
        <f t="shared" si="83"/>
        <v>1</v>
      </c>
      <c r="Q244" s="32">
        <f t="shared" si="83"/>
        <v>0</v>
      </c>
      <c r="R244" s="32">
        <f t="shared" si="83"/>
        <v>0</v>
      </c>
      <c r="S244" s="32">
        <f t="shared" si="83"/>
        <v>0</v>
      </c>
      <c r="U244" s="278">
        <f t="shared" si="84"/>
        <v>0</v>
      </c>
      <c r="V244" s="278">
        <f t="shared" si="84"/>
        <v>0</v>
      </c>
      <c r="W244" s="278">
        <f t="shared" si="84"/>
        <v>0</v>
      </c>
      <c r="X244" s="278">
        <f t="shared" si="84"/>
        <v>0</v>
      </c>
    </row>
    <row r="245" spans="1:24" ht="36" x14ac:dyDescent="0.2">
      <c r="A245" s="506"/>
      <c r="B245" s="172"/>
      <c r="C245" s="275" t="s">
        <v>762</v>
      </c>
      <c r="D245" s="200" t="s">
        <v>836</v>
      </c>
      <c r="E245" s="275" t="s">
        <v>644</v>
      </c>
      <c r="F245" s="275"/>
      <c r="G245" s="283"/>
      <c r="H245" s="283"/>
      <c r="I245" s="283"/>
      <c r="J245" s="370"/>
      <c r="L245" s="62" t="str">
        <f t="shared" si="81"/>
        <v>niet ok</v>
      </c>
      <c r="M245" s="180"/>
      <c r="N245" s="179">
        <v>2</v>
      </c>
      <c r="O245" s="32">
        <f t="shared" si="82"/>
        <v>1</v>
      </c>
      <c r="P245" s="32">
        <f t="shared" si="83"/>
        <v>1</v>
      </c>
      <c r="Q245" s="32">
        <f t="shared" si="83"/>
        <v>0</v>
      </c>
      <c r="R245" s="32">
        <f t="shared" si="83"/>
        <v>0</v>
      </c>
      <c r="S245" s="32">
        <f t="shared" si="83"/>
        <v>0</v>
      </c>
      <c r="U245" s="278">
        <f t="shared" si="84"/>
        <v>0</v>
      </c>
      <c r="V245" s="278">
        <f t="shared" si="84"/>
        <v>0</v>
      </c>
      <c r="W245" s="278">
        <f t="shared" si="84"/>
        <v>0</v>
      </c>
      <c r="X245" s="278">
        <f t="shared" si="84"/>
        <v>0</v>
      </c>
    </row>
    <row r="246" spans="1:24" x14ac:dyDescent="0.2">
      <c r="A246" s="507">
        <v>3</v>
      </c>
      <c r="B246" s="172"/>
      <c r="C246" s="275" t="s">
        <v>762</v>
      </c>
      <c r="D246" s="200" t="s">
        <v>732</v>
      </c>
      <c r="E246" s="275" t="s">
        <v>644</v>
      </c>
      <c r="F246" s="275"/>
      <c r="G246" s="283"/>
      <c r="H246" s="283"/>
      <c r="I246" s="283"/>
      <c r="J246" s="370"/>
      <c r="L246" s="62" t="str">
        <f t="shared" si="81"/>
        <v>niet ok</v>
      </c>
      <c r="M246" s="179"/>
      <c r="N246" s="179">
        <v>3</v>
      </c>
      <c r="O246" s="32">
        <f t="shared" si="82"/>
        <v>1</v>
      </c>
      <c r="P246" s="32">
        <f t="shared" si="83"/>
        <v>0</v>
      </c>
      <c r="Q246" s="32">
        <f t="shared" si="83"/>
        <v>1</v>
      </c>
      <c r="R246" s="32">
        <f t="shared" si="83"/>
        <v>0</v>
      </c>
      <c r="S246" s="32">
        <f t="shared" si="83"/>
        <v>0</v>
      </c>
      <c r="U246" s="278">
        <f t="shared" si="84"/>
        <v>0</v>
      </c>
      <c r="V246" s="278">
        <f t="shared" si="84"/>
        <v>0</v>
      </c>
      <c r="W246" s="278">
        <f t="shared" si="84"/>
        <v>0</v>
      </c>
      <c r="X246" s="278">
        <f t="shared" si="84"/>
        <v>0</v>
      </c>
    </row>
    <row r="247" spans="1:24" x14ac:dyDescent="0.2">
      <c r="A247" s="507"/>
      <c r="B247" s="172"/>
      <c r="C247" s="275" t="s">
        <v>763</v>
      </c>
      <c r="D247" s="200" t="s">
        <v>838</v>
      </c>
      <c r="E247" s="275"/>
      <c r="F247" s="275"/>
      <c r="G247" s="283"/>
      <c r="H247" s="283"/>
      <c r="I247" s="283"/>
      <c r="J247" s="370"/>
      <c r="L247" s="62" t="str">
        <f t="shared" si="81"/>
        <v>niet ok</v>
      </c>
      <c r="M247" s="179"/>
      <c r="N247" s="179">
        <v>3</v>
      </c>
      <c r="O247" s="32">
        <f t="shared" si="82"/>
        <v>1</v>
      </c>
      <c r="P247" s="32">
        <f t="shared" si="83"/>
        <v>0</v>
      </c>
      <c r="Q247" s="32">
        <f t="shared" si="83"/>
        <v>1</v>
      </c>
      <c r="R247" s="32">
        <f t="shared" si="83"/>
        <v>0</v>
      </c>
      <c r="S247" s="32">
        <f t="shared" si="83"/>
        <v>0</v>
      </c>
      <c r="U247" s="278">
        <f t="shared" si="84"/>
        <v>0</v>
      </c>
      <c r="V247" s="278">
        <f t="shared" si="84"/>
        <v>0</v>
      </c>
      <c r="W247" s="278">
        <f t="shared" si="84"/>
        <v>0</v>
      </c>
      <c r="X247" s="278">
        <f t="shared" si="84"/>
        <v>0</v>
      </c>
    </row>
    <row r="248" spans="1:24" x14ac:dyDescent="0.2">
      <c r="A248" s="507"/>
      <c r="B248" s="172"/>
      <c r="C248" s="275" t="s">
        <v>763</v>
      </c>
      <c r="D248" s="200" t="s">
        <v>760</v>
      </c>
      <c r="E248" s="275" t="s">
        <v>644</v>
      </c>
      <c r="F248" s="275"/>
      <c r="G248" s="283"/>
      <c r="H248" s="283"/>
      <c r="I248" s="283"/>
      <c r="J248" s="370"/>
      <c r="L248" s="62" t="str">
        <f t="shared" si="81"/>
        <v>niet ok</v>
      </c>
      <c r="M248" s="179"/>
      <c r="N248" s="179">
        <v>3</v>
      </c>
      <c r="O248" s="32">
        <f t="shared" si="82"/>
        <v>1</v>
      </c>
      <c r="P248" s="32">
        <f t="shared" si="83"/>
        <v>0</v>
      </c>
      <c r="Q248" s="32">
        <f t="shared" si="83"/>
        <v>1</v>
      </c>
      <c r="R248" s="32">
        <f t="shared" si="83"/>
        <v>0</v>
      </c>
      <c r="S248" s="32">
        <f t="shared" si="83"/>
        <v>0</v>
      </c>
      <c r="U248" s="278">
        <f t="shared" si="84"/>
        <v>0</v>
      </c>
      <c r="V248" s="278">
        <f t="shared" si="84"/>
        <v>0</v>
      </c>
      <c r="W248" s="278">
        <f t="shared" si="84"/>
        <v>0</v>
      </c>
      <c r="X248" s="278">
        <f t="shared" si="84"/>
        <v>0</v>
      </c>
    </row>
    <row r="249" spans="1:24" x14ac:dyDescent="0.2">
      <c r="A249" s="507"/>
      <c r="B249" s="172"/>
      <c r="C249" s="275" t="s">
        <v>763</v>
      </c>
      <c r="D249" s="200" t="s">
        <v>837</v>
      </c>
      <c r="E249" s="275"/>
      <c r="F249" s="275"/>
      <c r="G249" s="283"/>
      <c r="H249" s="283"/>
      <c r="I249" s="283"/>
      <c r="J249" s="370"/>
      <c r="L249" s="62" t="str">
        <f t="shared" si="81"/>
        <v>niet ok</v>
      </c>
      <c r="M249" s="179"/>
      <c r="N249" s="179">
        <v>3</v>
      </c>
      <c r="O249" s="32">
        <f t="shared" si="82"/>
        <v>1</v>
      </c>
      <c r="P249" s="32">
        <f t="shared" si="83"/>
        <v>0</v>
      </c>
      <c r="Q249" s="32">
        <f t="shared" si="83"/>
        <v>1</v>
      </c>
      <c r="R249" s="32">
        <f t="shared" si="83"/>
        <v>0</v>
      </c>
      <c r="S249" s="32">
        <f t="shared" si="83"/>
        <v>0</v>
      </c>
      <c r="U249" s="278">
        <f t="shared" si="84"/>
        <v>0</v>
      </c>
      <c r="V249" s="278">
        <f t="shared" si="84"/>
        <v>0</v>
      </c>
      <c r="W249" s="278">
        <f t="shared" si="84"/>
        <v>0</v>
      </c>
      <c r="X249" s="278">
        <f t="shared" si="84"/>
        <v>0</v>
      </c>
    </row>
    <row r="250" spans="1:24" x14ac:dyDescent="0.2">
      <c r="A250" s="507"/>
      <c r="B250" s="172"/>
      <c r="C250" s="275" t="s">
        <v>764</v>
      </c>
      <c r="D250" s="200" t="s">
        <v>839</v>
      </c>
      <c r="E250" s="275" t="s">
        <v>644</v>
      </c>
      <c r="F250" s="275"/>
      <c r="G250" s="283"/>
      <c r="H250" s="283"/>
      <c r="I250" s="283"/>
      <c r="J250" s="370"/>
      <c r="L250" s="62" t="str">
        <f t="shared" si="81"/>
        <v>niet ok</v>
      </c>
      <c r="M250" s="179"/>
      <c r="N250" s="179">
        <v>3</v>
      </c>
      <c r="O250" s="32">
        <f t="shared" si="82"/>
        <v>1</v>
      </c>
      <c r="P250" s="32">
        <f t="shared" si="83"/>
        <v>0</v>
      </c>
      <c r="Q250" s="32">
        <f t="shared" si="83"/>
        <v>1</v>
      </c>
      <c r="R250" s="32">
        <f t="shared" si="83"/>
        <v>0</v>
      </c>
      <c r="S250" s="32">
        <f t="shared" si="83"/>
        <v>0</v>
      </c>
      <c r="U250" s="278">
        <f t="shared" si="84"/>
        <v>0</v>
      </c>
      <c r="V250" s="278">
        <f t="shared" si="84"/>
        <v>0</v>
      </c>
      <c r="W250" s="278">
        <f t="shared" si="84"/>
        <v>0</v>
      </c>
      <c r="X250" s="278">
        <f t="shared" si="84"/>
        <v>0</v>
      </c>
    </row>
    <row r="251" spans="1:24" ht="24" x14ac:dyDescent="0.2">
      <c r="A251" s="507"/>
      <c r="B251" s="172"/>
      <c r="C251" s="275" t="s">
        <v>764</v>
      </c>
      <c r="D251" s="200" t="s">
        <v>761</v>
      </c>
      <c r="E251" s="275" t="s">
        <v>644</v>
      </c>
      <c r="F251" s="275"/>
      <c r="G251" s="283"/>
      <c r="H251" s="283"/>
      <c r="I251" s="283"/>
      <c r="J251" s="370"/>
      <c r="L251" s="62" t="str">
        <f t="shared" si="81"/>
        <v>niet ok</v>
      </c>
      <c r="M251" s="62"/>
      <c r="N251" s="183">
        <v>3</v>
      </c>
      <c r="O251" s="32">
        <f t="shared" si="82"/>
        <v>1</v>
      </c>
      <c r="P251" s="32">
        <f t="shared" si="83"/>
        <v>0</v>
      </c>
      <c r="Q251" s="32">
        <f t="shared" si="83"/>
        <v>1</v>
      </c>
      <c r="R251" s="32">
        <f t="shared" si="83"/>
        <v>0</v>
      </c>
      <c r="S251" s="32">
        <f t="shared" si="83"/>
        <v>0</v>
      </c>
      <c r="U251" s="278">
        <f t="shared" si="84"/>
        <v>0</v>
      </c>
      <c r="V251" s="278">
        <f t="shared" si="84"/>
        <v>0</v>
      </c>
      <c r="W251" s="278">
        <f t="shared" si="84"/>
        <v>0</v>
      </c>
      <c r="X251" s="278">
        <f t="shared" si="84"/>
        <v>0</v>
      </c>
    </row>
    <row r="252" spans="1:24" ht="36" x14ac:dyDescent="0.2">
      <c r="A252" s="507"/>
      <c r="B252" s="172"/>
      <c r="C252" s="275" t="s">
        <v>764</v>
      </c>
      <c r="D252" s="200" t="s">
        <v>844</v>
      </c>
      <c r="E252" s="275" t="s">
        <v>645</v>
      </c>
      <c r="F252" s="275"/>
      <c r="G252" s="283"/>
      <c r="H252" s="283"/>
      <c r="I252" s="283"/>
      <c r="J252" s="370"/>
      <c r="L252" s="62" t="str">
        <f t="shared" si="81"/>
        <v>niet ok</v>
      </c>
      <c r="M252" s="62"/>
      <c r="N252" s="183">
        <v>3</v>
      </c>
      <c r="O252" s="32">
        <f t="shared" si="82"/>
        <v>1</v>
      </c>
      <c r="P252" s="32">
        <f t="shared" si="83"/>
        <v>0</v>
      </c>
      <c r="Q252" s="32">
        <f t="shared" si="83"/>
        <v>1</v>
      </c>
      <c r="R252" s="32">
        <f t="shared" si="83"/>
        <v>0</v>
      </c>
      <c r="S252" s="32">
        <f t="shared" si="83"/>
        <v>0</v>
      </c>
      <c r="U252" s="278">
        <f t="shared" si="84"/>
        <v>0</v>
      </c>
      <c r="V252" s="278">
        <f t="shared" si="84"/>
        <v>0</v>
      </c>
      <c r="W252" s="278">
        <f t="shared" si="84"/>
        <v>0</v>
      </c>
      <c r="X252" s="278">
        <f t="shared" si="84"/>
        <v>0</v>
      </c>
    </row>
    <row r="253" spans="1:24" ht="48" x14ac:dyDescent="0.2">
      <c r="A253" s="507"/>
      <c r="B253" s="172"/>
      <c r="C253" s="275" t="s">
        <v>764</v>
      </c>
      <c r="D253" s="200" t="s">
        <v>912</v>
      </c>
      <c r="E253" s="275" t="s">
        <v>643</v>
      </c>
      <c r="F253" s="275"/>
      <c r="G253" s="283"/>
      <c r="H253" s="283"/>
      <c r="I253" s="283"/>
      <c r="J253" s="370"/>
      <c r="L253" s="62" t="str">
        <f t="shared" si="81"/>
        <v>niet ok</v>
      </c>
      <c r="M253" s="179"/>
      <c r="N253" s="179">
        <v>3</v>
      </c>
      <c r="O253" s="32">
        <f t="shared" si="82"/>
        <v>1</v>
      </c>
      <c r="P253" s="32">
        <f t="shared" si="83"/>
        <v>0</v>
      </c>
      <c r="Q253" s="32">
        <f t="shared" si="83"/>
        <v>1</v>
      </c>
      <c r="R253" s="32">
        <f t="shared" si="83"/>
        <v>0</v>
      </c>
      <c r="S253" s="32">
        <f t="shared" si="83"/>
        <v>0</v>
      </c>
      <c r="U253" s="278">
        <f t="shared" si="84"/>
        <v>0</v>
      </c>
      <c r="V253" s="278">
        <f t="shared" si="84"/>
        <v>0</v>
      </c>
      <c r="W253" s="278">
        <f t="shared" si="84"/>
        <v>0</v>
      </c>
      <c r="X253" s="278">
        <f t="shared" si="84"/>
        <v>0</v>
      </c>
    </row>
    <row r="254" spans="1:24" ht="36" x14ac:dyDescent="0.2">
      <c r="A254" s="507"/>
      <c r="B254" s="172"/>
      <c r="C254" s="275" t="s">
        <v>743</v>
      </c>
      <c r="D254" s="200" t="s">
        <v>840</v>
      </c>
      <c r="E254" s="275" t="s">
        <v>644</v>
      </c>
      <c r="F254" s="275"/>
      <c r="G254" s="283"/>
      <c r="H254" s="283"/>
      <c r="I254" s="283"/>
      <c r="J254" s="370"/>
      <c r="L254" s="62" t="str">
        <f t="shared" si="81"/>
        <v>niet ok</v>
      </c>
      <c r="M254" s="69"/>
      <c r="N254" s="179">
        <v>3</v>
      </c>
      <c r="O254" s="32">
        <f t="shared" si="82"/>
        <v>1</v>
      </c>
      <c r="P254" s="32">
        <f t="shared" si="83"/>
        <v>0</v>
      </c>
      <c r="Q254" s="32">
        <f t="shared" si="83"/>
        <v>1</v>
      </c>
      <c r="R254" s="32">
        <f t="shared" si="83"/>
        <v>0</v>
      </c>
      <c r="S254" s="32">
        <f t="shared" si="83"/>
        <v>0</v>
      </c>
      <c r="U254" s="278">
        <f t="shared" si="84"/>
        <v>0</v>
      </c>
      <c r="V254" s="278">
        <f t="shared" si="84"/>
        <v>0</v>
      </c>
      <c r="W254" s="278">
        <f t="shared" si="84"/>
        <v>0</v>
      </c>
      <c r="X254" s="278">
        <f t="shared" si="84"/>
        <v>0</v>
      </c>
    </row>
    <row r="255" spans="1:24" ht="48" x14ac:dyDescent="0.2">
      <c r="A255" s="508">
        <v>4</v>
      </c>
      <c r="B255" s="172"/>
      <c r="C255" s="275" t="s">
        <v>762</v>
      </c>
      <c r="D255" s="200" t="s">
        <v>841</v>
      </c>
      <c r="E255" s="275"/>
      <c r="F255" s="275"/>
      <c r="G255" s="283"/>
      <c r="H255" s="283"/>
      <c r="I255" s="283"/>
      <c r="J255" s="370"/>
      <c r="L255" s="62" t="str">
        <f t="shared" si="81"/>
        <v>niet ok</v>
      </c>
      <c r="M255" s="69"/>
      <c r="N255" s="179">
        <v>4</v>
      </c>
      <c r="O255" s="32">
        <f t="shared" si="82"/>
        <v>1</v>
      </c>
      <c r="P255" s="32">
        <f t="shared" si="83"/>
        <v>0</v>
      </c>
      <c r="Q255" s="32">
        <f t="shared" si="83"/>
        <v>0</v>
      </c>
      <c r="R255" s="32">
        <f t="shared" si="83"/>
        <v>1</v>
      </c>
      <c r="S255" s="32">
        <f t="shared" si="83"/>
        <v>0</v>
      </c>
      <c r="U255" s="278">
        <f t="shared" si="84"/>
        <v>0</v>
      </c>
      <c r="V255" s="278">
        <f t="shared" si="84"/>
        <v>0</v>
      </c>
      <c r="W255" s="278">
        <f t="shared" si="84"/>
        <v>0</v>
      </c>
      <c r="X255" s="278">
        <f t="shared" si="84"/>
        <v>0</v>
      </c>
    </row>
    <row r="256" spans="1:24" ht="72" x14ac:dyDescent="0.2">
      <c r="A256" s="508"/>
      <c r="B256" s="172"/>
      <c r="C256" s="275" t="s">
        <v>763</v>
      </c>
      <c r="D256" s="198" t="s">
        <v>1478</v>
      </c>
      <c r="E256" s="275" t="s">
        <v>644</v>
      </c>
      <c r="F256" s="275"/>
      <c r="G256" s="283"/>
      <c r="H256" s="283"/>
      <c r="I256" s="283"/>
      <c r="J256" s="370"/>
      <c r="L256" s="62" t="str">
        <f t="shared" si="81"/>
        <v>niet ok</v>
      </c>
      <c r="M256" s="62"/>
      <c r="N256" s="183">
        <v>4</v>
      </c>
      <c r="O256" s="32">
        <f t="shared" si="82"/>
        <v>1</v>
      </c>
      <c r="P256" s="32">
        <f t="shared" si="83"/>
        <v>0</v>
      </c>
      <c r="Q256" s="32">
        <f t="shared" si="83"/>
        <v>0</v>
      </c>
      <c r="R256" s="32">
        <f t="shared" si="83"/>
        <v>1</v>
      </c>
      <c r="S256" s="32">
        <f t="shared" si="83"/>
        <v>0</v>
      </c>
      <c r="U256" s="278">
        <f t="shared" si="84"/>
        <v>0</v>
      </c>
      <c r="V256" s="278">
        <f t="shared" si="84"/>
        <v>0</v>
      </c>
      <c r="W256" s="278">
        <f t="shared" si="84"/>
        <v>0</v>
      </c>
      <c r="X256" s="278">
        <f t="shared" si="84"/>
        <v>0</v>
      </c>
    </row>
    <row r="257" spans="1:30" ht="72" x14ac:dyDescent="0.2">
      <c r="A257" s="508"/>
      <c r="B257" s="172"/>
      <c r="C257" s="275" t="s">
        <v>763</v>
      </c>
      <c r="D257" s="200" t="s">
        <v>842</v>
      </c>
      <c r="E257" s="275" t="s">
        <v>644</v>
      </c>
      <c r="F257" s="275" t="s">
        <v>733</v>
      </c>
      <c r="G257" s="283"/>
      <c r="H257" s="283"/>
      <c r="I257" s="283"/>
      <c r="J257" s="370"/>
      <c r="L257" s="62" t="str">
        <f t="shared" si="81"/>
        <v>niet ok</v>
      </c>
      <c r="M257" s="179"/>
      <c r="N257" s="179">
        <v>4</v>
      </c>
      <c r="O257" s="32">
        <f t="shared" si="82"/>
        <v>1</v>
      </c>
      <c r="P257" s="32">
        <f t="shared" si="83"/>
        <v>0</v>
      </c>
      <c r="Q257" s="32">
        <f t="shared" si="83"/>
        <v>0</v>
      </c>
      <c r="R257" s="32">
        <f t="shared" si="83"/>
        <v>1</v>
      </c>
      <c r="S257" s="32">
        <f t="shared" si="83"/>
        <v>0</v>
      </c>
      <c r="U257" s="278">
        <f t="shared" si="84"/>
        <v>0</v>
      </c>
      <c r="V257" s="278">
        <f t="shared" si="84"/>
        <v>0</v>
      </c>
      <c r="W257" s="278">
        <f t="shared" si="84"/>
        <v>0</v>
      </c>
      <c r="X257" s="278">
        <f t="shared" si="84"/>
        <v>0</v>
      </c>
    </row>
    <row r="258" spans="1:30" x14ac:dyDescent="0.2">
      <c r="A258" s="508"/>
      <c r="B258" s="172"/>
      <c r="C258" s="275" t="s">
        <v>762</v>
      </c>
      <c r="D258" s="200" t="s">
        <v>765</v>
      </c>
      <c r="E258" s="275" t="s">
        <v>644</v>
      </c>
      <c r="F258" s="275"/>
      <c r="G258" s="283"/>
      <c r="H258" s="283"/>
      <c r="I258" s="283"/>
      <c r="J258" s="370"/>
      <c r="L258" s="62" t="str">
        <f t="shared" si="81"/>
        <v>niet ok</v>
      </c>
      <c r="M258" s="179"/>
      <c r="N258" s="179">
        <v>4</v>
      </c>
      <c r="O258" s="32">
        <f t="shared" si="82"/>
        <v>1</v>
      </c>
      <c r="P258" s="32">
        <f t="shared" si="83"/>
        <v>0</v>
      </c>
      <c r="Q258" s="32">
        <f t="shared" si="83"/>
        <v>0</v>
      </c>
      <c r="R258" s="32">
        <f t="shared" si="83"/>
        <v>1</v>
      </c>
      <c r="S258" s="32">
        <f t="shared" si="83"/>
        <v>0</v>
      </c>
      <c r="U258" s="278">
        <f t="shared" si="84"/>
        <v>0</v>
      </c>
      <c r="V258" s="278">
        <f t="shared" si="84"/>
        <v>0</v>
      </c>
      <c r="W258" s="278">
        <f t="shared" si="84"/>
        <v>0</v>
      </c>
      <c r="X258" s="278">
        <f t="shared" si="84"/>
        <v>0</v>
      </c>
    </row>
    <row r="259" spans="1:30" ht="36" x14ac:dyDescent="0.2">
      <c r="A259" s="512">
        <v>5</v>
      </c>
      <c r="B259" s="172"/>
      <c r="C259" s="275" t="s">
        <v>763</v>
      </c>
      <c r="D259" s="200" t="s">
        <v>843</v>
      </c>
      <c r="E259" s="275" t="s">
        <v>644</v>
      </c>
      <c r="F259" s="275"/>
      <c r="G259" s="283"/>
      <c r="H259" s="283"/>
      <c r="I259" s="283"/>
      <c r="J259" s="370"/>
      <c r="L259" s="62" t="str">
        <f t="shared" si="81"/>
        <v>niet ok</v>
      </c>
      <c r="M259" s="62"/>
      <c r="N259" s="183">
        <v>5</v>
      </c>
      <c r="O259" s="32">
        <f t="shared" si="82"/>
        <v>1</v>
      </c>
      <c r="P259" s="32">
        <f t="shared" si="83"/>
        <v>0</v>
      </c>
      <c r="Q259" s="32">
        <f t="shared" si="83"/>
        <v>0</v>
      </c>
      <c r="R259" s="32">
        <f t="shared" si="83"/>
        <v>0</v>
      </c>
      <c r="S259" s="32">
        <f t="shared" si="83"/>
        <v>1</v>
      </c>
      <c r="U259" s="278">
        <f t="shared" si="84"/>
        <v>0</v>
      </c>
      <c r="V259" s="278">
        <f t="shared" si="84"/>
        <v>0</v>
      </c>
      <c r="W259" s="278">
        <f t="shared" si="84"/>
        <v>0</v>
      </c>
      <c r="X259" s="278">
        <f t="shared" si="84"/>
        <v>0</v>
      </c>
    </row>
    <row r="260" spans="1:30" ht="48" x14ac:dyDescent="0.2">
      <c r="A260" s="512"/>
      <c r="B260" s="172"/>
      <c r="C260" s="275" t="s">
        <v>763</v>
      </c>
      <c r="D260" s="200" t="s">
        <v>1096</v>
      </c>
      <c r="E260" s="275" t="s">
        <v>644</v>
      </c>
      <c r="F260" s="275"/>
      <c r="G260" s="283"/>
      <c r="H260" s="283"/>
      <c r="I260" s="283"/>
      <c r="J260" s="370"/>
      <c r="L260" s="62" t="str">
        <f t="shared" si="81"/>
        <v>niet ok</v>
      </c>
      <c r="M260" s="62"/>
      <c r="N260" s="183">
        <v>5</v>
      </c>
      <c r="O260" s="32">
        <f t="shared" si="82"/>
        <v>1</v>
      </c>
      <c r="P260" s="32">
        <f t="shared" si="83"/>
        <v>0</v>
      </c>
      <c r="Q260" s="32">
        <f t="shared" si="83"/>
        <v>0</v>
      </c>
      <c r="R260" s="32">
        <f t="shared" si="83"/>
        <v>0</v>
      </c>
      <c r="S260" s="32">
        <f t="shared" si="83"/>
        <v>1</v>
      </c>
      <c r="U260" s="278">
        <f t="shared" si="84"/>
        <v>0</v>
      </c>
      <c r="V260" s="278">
        <f t="shared" si="84"/>
        <v>0</v>
      </c>
      <c r="W260" s="278">
        <f t="shared" si="84"/>
        <v>0</v>
      </c>
      <c r="X260" s="278">
        <f t="shared" si="84"/>
        <v>0</v>
      </c>
    </row>
    <row r="261" spans="1:30" ht="84.75" thickBot="1" x14ac:dyDescent="0.25">
      <c r="A261" s="513"/>
      <c r="B261" s="188"/>
      <c r="C261" s="248" t="s">
        <v>762</v>
      </c>
      <c r="D261" s="253" t="s">
        <v>1199</v>
      </c>
      <c r="E261" s="248" t="s">
        <v>644</v>
      </c>
      <c r="F261" s="248"/>
      <c r="G261" s="371"/>
      <c r="H261" s="371"/>
      <c r="I261" s="371"/>
      <c r="J261" s="372"/>
      <c r="L261" s="62" t="str">
        <f t="shared" si="81"/>
        <v>niet ok</v>
      </c>
      <c r="M261" s="62"/>
      <c r="N261" s="183">
        <v>5</v>
      </c>
      <c r="O261" s="32">
        <f t="shared" si="82"/>
        <v>1</v>
      </c>
      <c r="P261" s="32">
        <f t="shared" si="83"/>
        <v>0</v>
      </c>
      <c r="Q261" s="32">
        <f t="shared" si="83"/>
        <v>0</v>
      </c>
      <c r="R261" s="32">
        <f t="shared" si="83"/>
        <v>0</v>
      </c>
      <c r="S261" s="32">
        <f t="shared" si="83"/>
        <v>1</v>
      </c>
      <c r="U261" s="278">
        <f t="shared" si="84"/>
        <v>0</v>
      </c>
      <c r="V261" s="278">
        <f t="shared" si="84"/>
        <v>0</v>
      </c>
      <c r="W261" s="278">
        <f t="shared" si="84"/>
        <v>0</v>
      </c>
      <c r="X261" s="278">
        <f t="shared" si="84"/>
        <v>0</v>
      </c>
    </row>
    <row r="262" spans="1:30" ht="12.75" thickBot="1" x14ac:dyDescent="0.25">
      <c r="L262" s="62"/>
      <c r="M262" s="62"/>
      <c r="N262" s="62" t="str">
        <f>IF(COUNT(N240:N261)=SUM(P262:S262),"OK","niet ok")</f>
        <v>OK</v>
      </c>
      <c r="O262" s="32"/>
      <c r="P262" s="32">
        <f>SUM(P240:P261)</f>
        <v>6</v>
      </c>
      <c r="Q262" s="32">
        <f t="shared" ref="Q262:S262" si="85">SUM(Q240:Q261)</f>
        <v>9</v>
      </c>
      <c r="R262" s="32">
        <f t="shared" si="85"/>
        <v>4</v>
      </c>
      <c r="S262" s="32">
        <f t="shared" si="85"/>
        <v>3</v>
      </c>
      <c r="U262" s="32">
        <f t="shared" ref="U262:X262" si="86">SUM(U240:U261)</f>
        <v>0</v>
      </c>
      <c r="V262" s="32">
        <f t="shared" si="86"/>
        <v>0</v>
      </c>
      <c r="W262" s="32">
        <f t="shared" si="86"/>
        <v>0</v>
      </c>
      <c r="X262" s="32">
        <f t="shared" si="86"/>
        <v>0</v>
      </c>
      <c r="Z262" s="278">
        <f>IF(P262=0,0,U262/P262)</f>
        <v>0</v>
      </c>
      <c r="AA262" s="278">
        <f t="shared" ref="AA262" si="87">IF(Q262=0,0,V262/Q262)</f>
        <v>0</v>
      </c>
      <c r="AB262" s="278">
        <f t="shared" ref="AB262" si="88">IF(R262=0,0,W262/R262)</f>
        <v>0</v>
      </c>
      <c r="AC262" s="278">
        <f t="shared" ref="AC262" si="89">IF(S262=0,0,X262/S262)</f>
        <v>0</v>
      </c>
      <c r="AD262" s="277">
        <f>1+SUM(Z262:AC262)</f>
        <v>1</v>
      </c>
    </row>
    <row r="263" spans="1:30" ht="18" x14ac:dyDescent="0.25">
      <c r="A263" s="673" t="s">
        <v>734</v>
      </c>
      <c r="B263" s="675" t="s">
        <v>453</v>
      </c>
      <c r="C263" s="671" t="s">
        <v>1396</v>
      </c>
      <c r="D263" s="671"/>
      <c r="E263" s="150"/>
      <c r="F263" s="151"/>
      <c r="G263" s="671" t="s">
        <v>1009</v>
      </c>
      <c r="H263" s="671"/>
      <c r="I263" s="671"/>
      <c r="J263" s="679" t="s">
        <v>1048</v>
      </c>
      <c r="L263" s="62"/>
      <c r="M263" s="62"/>
      <c r="N263" s="62"/>
      <c r="O263" s="32"/>
      <c r="P263" s="32"/>
      <c r="Q263" s="32"/>
    </row>
    <row r="264" spans="1:30" ht="18" x14ac:dyDescent="0.25">
      <c r="A264" s="674"/>
      <c r="B264" s="676"/>
      <c r="C264" s="676" t="s">
        <v>462</v>
      </c>
      <c r="D264" s="182" t="s">
        <v>1132</v>
      </c>
      <c r="E264" s="252"/>
      <c r="F264" s="252"/>
      <c r="G264" s="672">
        <f>AD281</f>
        <v>1</v>
      </c>
      <c r="H264" s="672"/>
      <c r="I264" s="672"/>
      <c r="J264" s="680"/>
      <c r="L264" s="62"/>
      <c r="M264" s="62"/>
      <c r="N264" s="62"/>
      <c r="O264" s="32"/>
      <c r="P264" s="32"/>
      <c r="Q264" s="32"/>
    </row>
    <row r="265" spans="1:30" ht="38.25" x14ac:dyDescent="0.2">
      <c r="A265" s="674"/>
      <c r="B265" s="676"/>
      <c r="C265" s="676"/>
      <c r="D265" s="177" t="s">
        <v>647</v>
      </c>
      <c r="E265" s="281" t="s">
        <v>642</v>
      </c>
      <c r="F265" s="281" t="s">
        <v>102</v>
      </c>
      <c r="G265" s="281" t="s">
        <v>100</v>
      </c>
      <c r="H265" s="281" t="s">
        <v>101</v>
      </c>
      <c r="I265" s="281" t="s">
        <v>224</v>
      </c>
      <c r="J265" s="680"/>
      <c r="L265" s="62"/>
      <c r="M265" s="62"/>
      <c r="N265" s="62"/>
      <c r="O265" s="32"/>
      <c r="P265" s="32"/>
      <c r="Q265" s="32"/>
    </row>
    <row r="266" spans="1:30" ht="39" customHeight="1" x14ac:dyDescent="0.2">
      <c r="A266" s="506">
        <v>2</v>
      </c>
      <c r="B266" s="172"/>
      <c r="C266" s="275"/>
      <c r="D266" s="200" t="s">
        <v>1483</v>
      </c>
      <c r="E266" s="275"/>
      <c r="F266" s="275"/>
      <c r="G266" s="283"/>
      <c r="H266" s="283"/>
      <c r="I266" s="283"/>
      <c r="J266" s="370"/>
      <c r="L266" s="62" t="str">
        <f t="shared" ref="L266:L280" si="90">IF((COUNTIF((G266:I266),"x"))=1,"ok","niet ok")</f>
        <v>niet ok</v>
      </c>
      <c r="M266" s="62"/>
      <c r="N266" s="62">
        <v>2</v>
      </c>
      <c r="O266" s="32">
        <f t="shared" ref="O266:O280" si="91">IF(I266="x",0,1)</f>
        <v>1</v>
      </c>
      <c r="P266" s="32">
        <f t="shared" ref="P266:S280" si="92">IF(AND($O266=1,$N266=P$16),1,0)</f>
        <v>1</v>
      </c>
      <c r="Q266" s="32">
        <f t="shared" si="92"/>
        <v>0</v>
      </c>
      <c r="R266" s="32">
        <f t="shared" si="92"/>
        <v>0</v>
      </c>
      <c r="S266" s="32">
        <f t="shared" si="92"/>
        <v>0</v>
      </c>
      <c r="U266" s="278">
        <f t="shared" ref="U266:X280" si="93">IF(AND($N266=U$16,$G266="x"),1,0)</f>
        <v>0</v>
      </c>
      <c r="V266" s="278">
        <f t="shared" si="93"/>
        <v>0</v>
      </c>
      <c r="W266" s="278">
        <f t="shared" si="93"/>
        <v>0</v>
      </c>
      <c r="X266" s="278">
        <f t="shared" si="93"/>
        <v>0</v>
      </c>
    </row>
    <row r="267" spans="1:30" ht="36" x14ac:dyDescent="0.2">
      <c r="A267" s="506"/>
      <c r="B267" s="172"/>
      <c r="C267" s="275"/>
      <c r="D267" s="200" t="s">
        <v>998</v>
      </c>
      <c r="E267" s="275"/>
      <c r="F267" s="275"/>
      <c r="G267" s="283"/>
      <c r="H267" s="283"/>
      <c r="I267" s="283"/>
      <c r="J267" s="370"/>
      <c r="L267" s="62" t="str">
        <f t="shared" si="90"/>
        <v>niet ok</v>
      </c>
      <c r="M267" s="62"/>
      <c r="N267" s="62">
        <v>2</v>
      </c>
      <c r="O267" s="32">
        <f t="shared" si="91"/>
        <v>1</v>
      </c>
      <c r="P267" s="32">
        <f t="shared" si="92"/>
        <v>1</v>
      </c>
      <c r="Q267" s="32">
        <f t="shared" si="92"/>
        <v>0</v>
      </c>
      <c r="R267" s="32">
        <f t="shared" si="92"/>
        <v>0</v>
      </c>
      <c r="S267" s="32">
        <f t="shared" si="92"/>
        <v>0</v>
      </c>
      <c r="U267" s="278">
        <f t="shared" si="93"/>
        <v>0</v>
      </c>
      <c r="V267" s="278">
        <f t="shared" si="93"/>
        <v>0</v>
      </c>
      <c r="W267" s="278">
        <f t="shared" si="93"/>
        <v>0</v>
      </c>
      <c r="X267" s="278">
        <f t="shared" si="93"/>
        <v>0</v>
      </c>
    </row>
    <row r="268" spans="1:30" ht="36" x14ac:dyDescent="0.2">
      <c r="A268" s="506"/>
      <c r="B268" s="172"/>
      <c r="C268" s="275"/>
      <c r="D268" s="200" t="s">
        <v>1011</v>
      </c>
      <c r="E268" s="275"/>
      <c r="F268" s="275"/>
      <c r="G268" s="283"/>
      <c r="H268" s="283"/>
      <c r="I268" s="283"/>
      <c r="J268" s="370"/>
      <c r="L268" s="62" t="str">
        <f t="shared" si="90"/>
        <v>niet ok</v>
      </c>
      <c r="M268" s="62"/>
      <c r="N268" s="62">
        <v>2</v>
      </c>
      <c r="O268" s="32">
        <f t="shared" si="91"/>
        <v>1</v>
      </c>
      <c r="P268" s="32">
        <f t="shared" si="92"/>
        <v>1</v>
      </c>
      <c r="Q268" s="32">
        <f t="shared" si="92"/>
        <v>0</v>
      </c>
      <c r="R268" s="32">
        <f t="shared" si="92"/>
        <v>0</v>
      </c>
      <c r="S268" s="32">
        <f t="shared" si="92"/>
        <v>0</v>
      </c>
      <c r="U268" s="278">
        <f t="shared" si="93"/>
        <v>0</v>
      </c>
      <c r="V268" s="278">
        <f t="shared" si="93"/>
        <v>0</v>
      </c>
      <c r="W268" s="278">
        <f t="shared" si="93"/>
        <v>0</v>
      </c>
      <c r="X268" s="278">
        <f t="shared" si="93"/>
        <v>0</v>
      </c>
    </row>
    <row r="269" spans="1:30" ht="57" customHeight="1" x14ac:dyDescent="0.2">
      <c r="A269" s="506"/>
      <c r="B269" s="172"/>
      <c r="C269" s="275"/>
      <c r="D269" s="200" t="s">
        <v>999</v>
      </c>
      <c r="E269" s="275"/>
      <c r="F269" s="275"/>
      <c r="G269" s="283"/>
      <c r="H269" s="283"/>
      <c r="I269" s="283"/>
      <c r="J269" s="370"/>
      <c r="L269" s="62" t="str">
        <f t="shared" si="90"/>
        <v>niet ok</v>
      </c>
      <c r="M269" s="62"/>
      <c r="N269" s="205">
        <v>2</v>
      </c>
      <c r="O269" s="32">
        <f t="shared" si="91"/>
        <v>1</v>
      </c>
      <c r="P269" s="32">
        <f t="shared" si="92"/>
        <v>1</v>
      </c>
      <c r="Q269" s="32">
        <f t="shared" si="92"/>
        <v>0</v>
      </c>
      <c r="R269" s="32">
        <f t="shared" si="92"/>
        <v>0</v>
      </c>
      <c r="S269" s="32">
        <f t="shared" si="92"/>
        <v>0</v>
      </c>
      <c r="U269" s="278">
        <f t="shared" si="93"/>
        <v>0</v>
      </c>
      <c r="V269" s="278">
        <f t="shared" si="93"/>
        <v>0</v>
      </c>
      <c r="W269" s="278">
        <f t="shared" si="93"/>
        <v>0</v>
      </c>
      <c r="X269" s="278">
        <f t="shared" si="93"/>
        <v>0</v>
      </c>
    </row>
    <row r="270" spans="1:30" ht="24" x14ac:dyDescent="0.2">
      <c r="A270" s="507">
        <v>3</v>
      </c>
      <c r="B270" s="172"/>
      <c r="C270" s="275"/>
      <c r="D270" s="200" t="s">
        <v>1010</v>
      </c>
      <c r="E270" s="275"/>
      <c r="F270" s="275"/>
      <c r="G270" s="283"/>
      <c r="H270" s="283"/>
      <c r="I270" s="283"/>
      <c r="J270" s="370"/>
      <c r="L270" s="62" t="str">
        <f t="shared" si="90"/>
        <v>niet ok</v>
      </c>
      <c r="M270" s="62"/>
      <c r="N270" s="205">
        <v>3</v>
      </c>
      <c r="O270" s="32">
        <f t="shared" si="91"/>
        <v>1</v>
      </c>
      <c r="P270" s="32">
        <f t="shared" si="92"/>
        <v>0</v>
      </c>
      <c r="Q270" s="32">
        <f t="shared" si="92"/>
        <v>1</v>
      </c>
      <c r="R270" s="32">
        <f t="shared" si="92"/>
        <v>0</v>
      </c>
      <c r="S270" s="32">
        <f t="shared" si="92"/>
        <v>0</v>
      </c>
      <c r="U270" s="278">
        <f t="shared" si="93"/>
        <v>0</v>
      </c>
      <c r="V270" s="278">
        <f t="shared" si="93"/>
        <v>0</v>
      </c>
      <c r="W270" s="278">
        <f t="shared" si="93"/>
        <v>0</v>
      </c>
      <c r="X270" s="278">
        <f t="shared" si="93"/>
        <v>0</v>
      </c>
    </row>
    <row r="271" spans="1:30" ht="48" x14ac:dyDescent="0.2">
      <c r="A271" s="507"/>
      <c r="B271" s="172"/>
      <c r="C271" s="275"/>
      <c r="D271" s="200" t="s">
        <v>1000</v>
      </c>
      <c r="E271" s="275"/>
      <c r="F271" s="275"/>
      <c r="G271" s="283"/>
      <c r="H271" s="283"/>
      <c r="I271" s="283"/>
      <c r="J271" s="370"/>
      <c r="L271" s="62" t="str">
        <f t="shared" si="90"/>
        <v>niet ok</v>
      </c>
      <c r="M271" s="62"/>
      <c r="N271" s="205">
        <v>3</v>
      </c>
      <c r="O271" s="32">
        <f t="shared" si="91"/>
        <v>1</v>
      </c>
      <c r="P271" s="32">
        <f t="shared" si="92"/>
        <v>0</v>
      </c>
      <c r="Q271" s="32">
        <f t="shared" si="92"/>
        <v>1</v>
      </c>
      <c r="R271" s="32">
        <f t="shared" si="92"/>
        <v>0</v>
      </c>
      <c r="S271" s="32">
        <f t="shared" si="92"/>
        <v>0</v>
      </c>
      <c r="U271" s="278">
        <f t="shared" si="93"/>
        <v>0</v>
      </c>
      <c r="V271" s="278">
        <f t="shared" si="93"/>
        <v>0</v>
      </c>
      <c r="W271" s="278">
        <f t="shared" si="93"/>
        <v>0</v>
      </c>
      <c r="X271" s="278">
        <f t="shared" si="93"/>
        <v>0</v>
      </c>
    </row>
    <row r="272" spans="1:30" ht="68.45" customHeight="1" x14ac:dyDescent="0.2">
      <c r="A272" s="507"/>
      <c r="B272" s="172"/>
      <c r="C272" s="275"/>
      <c r="D272" s="200" t="s">
        <v>1001</v>
      </c>
      <c r="E272" s="275"/>
      <c r="F272" s="275"/>
      <c r="G272" s="283"/>
      <c r="H272" s="283"/>
      <c r="I272" s="283"/>
      <c r="J272" s="370"/>
      <c r="L272" s="62" t="str">
        <f t="shared" si="90"/>
        <v>niet ok</v>
      </c>
      <c r="M272" s="62"/>
      <c r="N272" s="205">
        <v>3</v>
      </c>
      <c r="O272" s="32">
        <f t="shared" si="91"/>
        <v>1</v>
      </c>
      <c r="P272" s="32">
        <f t="shared" si="92"/>
        <v>0</v>
      </c>
      <c r="Q272" s="32">
        <f t="shared" si="92"/>
        <v>1</v>
      </c>
      <c r="R272" s="32">
        <f t="shared" si="92"/>
        <v>0</v>
      </c>
      <c r="S272" s="32">
        <f t="shared" si="92"/>
        <v>0</v>
      </c>
      <c r="U272" s="278">
        <f t="shared" si="93"/>
        <v>0</v>
      </c>
      <c r="V272" s="278">
        <f t="shared" si="93"/>
        <v>0</v>
      </c>
      <c r="W272" s="278">
        <f t="shared" si="93"/>
        <v>0</v>
      </c>
      <c r="X272" s="278">
        <f t="shared" si="93"/>
        <v>0</v>
      </c>
    </row>
    <row r="273" spans="1:30" ht="48" x14ac:dyDescent="0.2">
      <c r="A273" s="507"/>
      <c r="B273" s="172"/>
      <c r="C273" s="275"/>
      <c r="D273" s="200" t="s">
        <v>1482</v>
      </c>
      <c r="E273" s="275"/>
      <c r="F273" s="275"/>
      <c r="G273" s="283"/>
      <c r="H273" s="283"/>
      <c r="I273" s="283"/>
      <c r="J273" s="370"/>
      <c r="L273" s="62" t="str">
        <f t="shared" si="90"/>
        <v>niet ok</v>
      </c>
      <c r="M273" s="62"/>
      <c r="N273" s="205">
        <v>3</v>
      </c>
      <c r="O273" s="32">
        <f t="shared" si="91"/>
        <v>1</v>
      </c>
      <c r="P273" s="32">
        <f t="shared" si="92"/>
        <v>0</v>
      </c>
      <c r="Q273" s="32">
        <f t="shared" si="92"/>
        <v>1</v>
      </c>
      <c r="R273" s="32">
        <f t="shared" si="92"/>
        <v>0</v>
      </c>
      <c r="S273" s="32">
        <f t="shared" si="92"/>
        <v>0</v>
      </c>
      <c r="U273" s="278">
        <f t="shared" si="93"/>
        <v>0</v>
      </c>
      <c r="V273" s="278">
        <f t="shared" si="93"/>
        <v>0</v>
      </c>
      <c r="W273" s="278">
        <f t="shared" si="93"/>
        <v>0</v>
      </c>
      <c r="X273" s="278">
        <f t="shared" si="93"/>
        <v>0</v>
      </c>
    </row>
    <row r="274" spans="1:30" ht="60" x14ac:dyDescent="0.2">
      <c r="A274" s="507"/>
      <c r="B274" s="172"/>
      <c r="C274" s="275"/>
      <c r="D274" s="200" t="s">
        <v>1002</v>
      </c>
      <c r="E274" s="275"/>
      <c r="F274" s="275"/>
      <c r="G274" s="283"/>
      <c r="H274" s="283"/>
      <c r="I274" s="283"/>
      <c r="J274" s="370"/>
      <c r="L274" s="62" t="str">
        <f t="shared" si="90"/>
        <v>niet ok</v>
      </c>
      <c r="M274" s="62"/>
      <c r="N274" s="205">
        <v>3</v>
      </c>
      <c r="O274" s="32">
        <f t="shared" si="91"/>
        <v>1</v>
      </c>
      <c r="P274" s="32">
        <f t="shared" si="92"/>
        <v>0</v>
      </c>
      <c r="Q274" s="32">
        <f t="shared" si="92"/>
        <v>1</v>
      </c>
      <c r="R274" s="32">
        <f t="shared" si="92"/>
        <v>0</v>
      </c>
      <c r="S274" s="32">
        <f t="shared" si="92"/>
        <v>0</v>
      </c>
      <c r="U274" s="278">
        <f t="shared" si="93"/>
        <v>0</v>
      </c>
      <c r="V274" s="278">
        <f t="shared" si="93"/>
        <v>0</v>
      </c>
      <c r="W274" s="278">
        <f t="shared" si="93"/>
        <v>0</v>
      </c>
      <c r="X274" s="278">
        <f t="shared" si="93"/>
        <v>0</v>
      </c>
    </row>
    <row r="275" spans="1:30" ht="48" x14ac:dyDescent="0.2">
      <c r="A275" s="508">
        <v>4</v>
      </c>
      <c r="B275" s="172"/>
      <c r="C275" s="275"/>
      <c r="D275" s="200" t="s">
        <v>1003</v>
      </c>
      <c r="E275" s="275"/>
      <c r="F275" s="275"/>
      <c r="G275" s="283"/>
      <c r="H275" s="283"/>
      <c r="I275" s="283"/>
      <c r="J275" s="370"/>
      <c r="L275" s="62" t="str">
        <f t="shared" si="90"/>
        <v>niet ok</v>
      </c>
      <c r="M275" s="62"/>
      <c r="N275" s="205">
        <v>4</v>
      </c>
      <c r="O275" s="32">
        <f t="shared" si="91"/>
        <v>1</v>
      </c>
      <c r="P275" s="32">
        <f t="shared" si="92"/>
        <v>0</v>
      </c>
      <c r="Q275" s="32">
        <f t="shared" si="92"/>
        <v>0</v>
      </c>
      <c r="R275" s="32">
        <f t="shared" si="92"/>
        <v>1</v>
      </c>
      <c r="S275" s="32">
        <f t="shared" si="92"/>
        <v>0</v>
      </c>
      <c r="U275" s="278">
        <f t="shared" si="93"/>
        <v>0</v>
      </c>
      <c r="V275" s="278">
        <f t="shared" si="93"/>
        <v>0</v>
      </c>
      <c r="W275" s="278">
        <f t="shared" si="93"/>
        <v>0</v>
      </c>
      <c r="X275" s="278">
        <f t="shared" si="93"/>
        <v>0</v>
      </c>
    </row>
    <row r="276" spans="1:30" ht="48" x14ac:dyDescent="0.2">
      <c r="A276" s="508"/>
      <c r="B276" s="172"/>
      <c r="C276" s="275"/>
      <c r="D276" s="200" t="s">
        <v>1004</v>
      </c>
      <c r="E276" s="275"/>
      <c r="F276" s="275"/>
      <c r="G276" s="283"/>
      <c r="H276" s="283"/>
      <c r="I276" s="283"/>
      <c r="J276" s="370"/>
      <c r="L276" s="62" t="str">
        <f t="shared" si="90"/>
        <v>niet ok</v>
      </c>
      <c r="M276" s="62"/>
      <c r="N276" s="205">
        <v>4</v>
      </c>
      <c r="O276" s="32">
        <f t="shared" si="91"/>
        <v>1</v>
      </c>
      <c r="P276" s="32">
        <f t="shared" si="92"/>
        <v>0</v>
      </c>
      <c r="Q276" s="32">
        <f t="shared" si="92"/>
        <v>0</v>
      </c>
      <c r="R276" s="32">
        <f t="shared" si="92"/>
        <v>1</v>
      </c>
      <c r="S276" s="32">
        <f t="shared" si="92"/>
        <v>0</v>
      </c>
      <c r="U276" s="278">
        <f t="shared" si="93"/>
        <v>0</v>
      </c>
      <c r="V276" s="278">
        <f t="shared" si="93"/>
        <v>0</v>
      </c>
      <c r="W276" s="278">
        <f t="shared" si="93"/>
        <v>0</v>
      </c>
      <c r="X276" s="278">
        <f t="shared" si="93"/>
        <v>0</v>
      </c>
    </row>
    <row r="277" spans="1:30" ht="24" x14ac:dyDescent="0.2">
      <c r="A277" s="508"/>
      <c r="B277" s="172"/>
      <c r="C277" s="275"/>
      <c r="D277" s="200" t="s">
        <v>1480</v>
      </c>
      <c r="E277" s="275"/>
      <c r="F277" s="275"/>
      <c r="G277" s="283"/>
      <c r="H277" s="283"/>
      <c r="I277" s="283"/>
      <c r="J277" s="370"/>
      <c r="L277" s="62" t="str">
        <f t="shared" si="90"/>
        <v>niet ok</v>
      </c>
      <c r="M277" s="62"/>
      <c r="N277" s="205">
        <v>4</v>
      </c>
      <c r="O277" s="32">
        <f t="shared" si="91"/>
        <v>1</v>
      </c>
      <c r="P277" s="32">
        <f t="shared" si="92"/>
        <v>0</v>
      </c>
      <c r="Q277" s="32">
        <f t="shared" si="92"/>
        <v>0</v>
      </c>
      <c r="R277" s="32">
        <f t="shared" si="92"/>
        <v>1</v>
      </c>
      <c r="S277" s="32">
        <f t="shared" si="92"/>
        <v>0</v>
      </c>
      <c r="U277" s="278">
        <f t="shared" si="93"/>
        <v>0</v>
      </c>
      <c r="V277" s="278">
        <f t="shared" si="93"/>
        <v>0</v>
      </c>
      <c r="W277" s="278">
        <f t="shared" si="93"/>
        <v>0</v>
      </c>
      <c r="X277" s="278">
        <f t="shared" si="93"/>
        <v>0</v>
      </c>
    </row>
    <row r="278" spans="1:30" ht="48" x14ac:dyDescent="0.2">
      <c r="A278" s="508"/>
      <c r="B278" s="172"/>
      <c r="C278" s="275"/>
      <c r="D278" s="200" t="s">
        <v>1481</v>
      </c>
      <c r="E278" s="275"/>
      <c r="F278" s="275"/>
      <c r="G278" s="283"/>
      <c r="H278" s="283"/>
      <c r="I278" s="283"/>
      <c r="J278" s="370"/>
      <c r="L278" s="62" t="str">
        <f t="shared" si="90"/>
        <v>niet ok</v>
      </c>
      <c r="M278" s="62"/>
      <c r="N278" s="205">
        <v>4</v>
      </c>
      <c r="O278" s="32">
        <f t="shared" si="91"/>
        <v>1</v>
      </c>
      <c r="P278" s="32">
        <f t="shared" si="92"/>
        <v>0</v>
      </c>
      <c r="Q278" s="32">
        <f t="shared" si="92"/>
        <v>0</v>
      </c>
      <c r="R278" s="32">
        <f t="shared" si="92"/>
        <v>1</v>
      </c>
      <c r="S278" s="32">
        <f t="shared" si="92"/>
        <v>0</v>
      </c>
      <c r="U278" s="278">
        <f t="shared" si="93"/>
        <v>0</v>
      </c>
      <c r="V278" s="278">
        <f t="shared" si="93"/>
        <v>0</v>
      </c>
      <c r="W278" s="278">
        <f t="shared" si="93"/>
        <v>0</v>
      </c>
      <c r="X278" s="278">
        <f t="shared" si="93"/>
        <v>0</v>
      </c>
    </row>
    <row r="279" spans="1:30" ht="61.9" customHeight="1" x14ac:dyDescent="0.2">
      <c r="A279" s="512">
        <v>5</v>
      </c>
      <c r="B279" s="172"/>
      <c r="C279" s="275"/>
      <c r="D279" s="200" t="s">
        <v>1097</v>
      </c>
      <c r="E279" s="275"/>
      <c r="F279" s="275"/>
      <c r="G279" s="283"/>
      <c r="H279" s="283"/>
      <c r="I279" s="283"/>
      <c r="J279" s="370"/>
      <c r="L279" s="62" t="str">
        <f t="shared" si="90"/>
        <v>niet ok</v>
      </c>
      <c r="M279" s="62"/>
      <c r="N279" s="205">
        <v>5</v>
      </c>
      <c r="O279" s="32">
        <f t="shared" si="91"/>
        <v>1</v>
      </c>
      <c r="P279" s="32">
        <f t="shared" si="92"/>
        <v>0</v>
      </c>
      <c r="Q279" s="32">
        <f t="shared" si="92"/>
        <v>0</v>
      </c>
      <c r="R279" s="32">
        <f t="shared" si="92"/>
        <v>0</v>
      </c>
      <c r="S279" s="32">
        <f t="shared" si="92"/>
        <v>1</v>
      </c>
      <c r="U279" s="278">
        <f t="shared" si="93"/>
        <v>0</v>
      </c>
      <c r="V279" s="278">
        <f t="shared" si="93"/>
        <v>0</v>
      </c>
      <c r="W279" s="278">
        <f t="shared" si="93"/>
        <v>0</v>
      </c>
      <c r="X279" s="278">
        <f t="shared" si="93"/>
        <v>0</v>
      </c>
    </row>
    <row r="280" spans="1:30" ht="48.75" thickBot="1" x14ac:dyDescent="0.25">
      <c r="A280" s="513"/>
      <c r="B280" s="188"/>
      <c r="C280" s="248"/>
      <c r="D280" s="254" t="s">
        <v>1200</v>
      </c>
      <c r="E280" s="248"/>
      <c r="F280" s="248"/>
      <c r="G280" s="371"/>
      <c r="H280" s="371"/>
      <c r="I280" s="371"/>
      <c r="J280" s="372"/>
      <c r="L280" s="62" t="str">
        <f t="shared" si="90"/>
        <v>niet ok</v>
      </c>
      <c r="M280" s="62"/>
      <c r="N280" s="205">
        <v>5</v>
      </c>
      <c r="O280" s="32">
        <f t="shared" si="91"/>
        <v>1</v>
      </c>
      <c r="P280" s="32">
        <f t="shared" si="92"/>
        <v>0</v>
      </c>
      <c r="Q280" s="32">
        <f t="shared" si="92"/>
        <v>0</v>
      </c>
      <c r="R280" s="32">
        <f t="shared" si="92"/>
        <v>0</v>
      </c>
      <c r="S280" s="32">
        <f t="shared" si="92"/>
        <v>1</v>
      </c>
      <c r="U280" s="278">
        <f t="shared" si="93"/>
        <v>0</v>
      </c>
      <c r="V280" s="278">
        <f t="shared" si="93"/>
        <v>0</v>
      </c>
      <c r="W280" s="278">
        <f t="shared" si="93"/>
        <v>0</v>
      </c>
      <c r="X280" s="278">
        <f t="shared" si="93"/>
        <v>0</v>
      </c>
    </row>
    <row r="281" spans="1:30" ht="12.75" thickBot="1" x14ac:dyDescent="0.25">
      <c r="L281" s="62"/>
      <c r="M281" s="62"/>
      <c r="N281" s="62" t="str">
        <f>IF(COUNT(N266:N280)=SUM(P281:S281),"OK","niet ok")</f>
        <v>OK</v>
      </c>
      <c r="O281" s="32"/>
      <c r="P281" s="32">
        <f>SUM(P266:P280)</f>
        <v>4</v>
      </c>
      <c r="Q281" s="32">
        <f t="shared" ref="Q281:S281" si="94">SUM(Q266:Q280)</f>
        <v>5</v>
      </c>
      <c r="R281" s="32">
        <f t="shared" si="94"/>
        <v>4</v>
      </c>
      <c r="S281" s="32">
        <f t="shared" si="94"/>
        <v>2</v>
      </c>
      <c r="U281" s="32">
        <f t="shared" ref="U281:X281" si="95">SUM(U266:U280)</f>
        <v>0</v>
      </c>
      <c r="V281" s="32">
        <f t="shared" si="95"/>
        <v>0</v>
      </c>
      <c r="W281" s="32">
        <f t="shared" si="95"/>
        <v>0</v>
      </c>
      <c r="X281" s="32">
        <f t="shared" si="95"/>
        <v>0</v>
      </c>
      <c r="Z281" s="278">
        <f>IF(P281=0,0,U281/P281)</f>
        <v>0</v>
      </c>
      <c r="AA281" s="278">
        <f t="shared" ref="AA281" si="96">IF(Q281=0,0,V281/Q281)</f>
        <v>0</v>
      </c>
      <c r="AB281" s="278">
        <f t="shared" ref="AB281" si="97">IF(R281=0,0,W281/R281)</f>
        <v>0</v>
      </c>
      <c r="AC281" s="278">
        <f t="shared" ref="AC281" si="98">IF(S281=0,0,X281/S281)</f>
        <v>0</v>
      </c>
      <c r="AD281" s="277">
        <f>1+SUM(Z281:AC281)</f>
        <v>1</v>
      </c>
    </row>
    <row r="282" spans="1:30" ht="18" x14ac:dyDescent="0.25">
      <c r="A282" s="673" t="s">
        <v>734</v>
      </c>
      <c r="B282" s="675" t="s">
        <v>453</v>
      </c>
      <c r="C282" s="671" t="s">
        <v>1397</v>
      </c>
      <c r="D282" s="671"/>
      <c r="E282" s="150"/>
      <c r="F282" s="151"/>
      <c r="G282" s="671" t="s">
        <v>1009</v>
      </c>
      <c r="H282" s="671"/>
      <c r="I282" s="671"/>
      <c r="J282" s="679" t="s">
        <v>1048</v>
      </c>
      <c r="L282" s="62"/>
      <c r="M282" s="62"/>
      <c r="N282" s="62"/>
      <c r="O282" s="32"/>
      <c r="P282" s="32"/>
      <c r="Q282" s="32"/>
    </row>
    <row r="283" spans="1:30" ht="18" x14ac:dyDescent="0.25">
      <c r="A283" s="674"/>
      <c r="B283" s="676"/>
      <c r="C283" s="676" t="s">
        <v>462</v>
      </c>
      <c r="D283" s="182" t="s">
        <v>988</v>
      </c>
      <c r="E283" s="252"/>
      <c r="F283" s="252"/>
      <c r="G283" s="672">
        <f>AD297</f>
        <v>1</v>
      </c>
      <c r="H283" s="672"/>
      <c r="I283" s="672"/>
      <c r="J283" s="680"/>
      <c r="L283" s="62"/>
      <c r="M283" s="62"/>
      <c r="N283" s="62"/>
      <c r="O283" s="32"/>
      <c r="P283" s="32"/>
      <c r="Q283" s="32"/>
    </row>
    <row r="284" spans="1:30" ht="38.25" x14ac:dyDescent="0.2">
      <c r="A284" s="674"/>
      <c r="B284" s="676"/>
      <c r="C284" s="676"/>
      <c r="D284" s="177" t="s">
        <v>647</v>
      </c>
      <c r="E284" s="281" t="s">
        <v>642</v>
      </c>
      <c r="F284" s="281" t="s">
        <v>102</v>
      </c>
      <c r="G284" s="281" t="s">
        <v>100</v>
      </c>
      <c r="H284" s="281" t="s">
        <v>101</v>
      </c>
      <c r="I284" s="281" t="s">
        <v>224</v>
      </c>
      <c r="J284" s="680"/>
      <c r="L284" s="62"/>
      <c r="M284" s="62"/>
      <c r="N284" s="62"/>
      <c r="O284" s="32"/>
      <c r="P284" s="32"/>
      <c r="Q284" s="32"/>
    </row>
    <row r="285" spans="1:30" ht="36" x14ac:dyDescent="0.2">
      <c r="A285" s="506">
        <v>2</v>
      </c>
      <c r="B285" s="172"/>
      <c r="C285" s="275" t="s">
        <v>763</v>
      </c>
      <c r="D285" s="200" t="s">
        <v>1018</v>
      </c>
      <c r="E285" s="275"/>
      <c r="F285" s="275"/>
      <c r="G285" s="283"/>
      <c r="H285" s="283"/>
      <c r="I285" s="283"/>
      <c r="J285" s="370"/>
      <c r="L285" s="62" t="str">
        <f t="shared" ref="L285:L296" si="99">IF((COUNTIF((G285:I285),"x"))=1,"ok","niet ok")</f>
        <v>niet ok</v>
      </c>
      <c r="M285" s="62"/>
      <c r="N285" s="62">
        <v>2</v>
      </c>
      <c r="O285" s="32">
        <f t="shared" ref="O285:O296" si="100">IF(I285="x",0,1)</f>
        <v>1</v>
      </c>
      <c r="P285" s="32">
        <f t="shared" ref="P285:S296" si="101">IF(AND($O285=1,$N285=P$16),1,0)</f>
        <v>1</v>
      </c>
      <c r="Q285" s="32">
        <f t="shared" si="101"/>
        <v>0</v>
      </c>
      <c r="R285" s="32">
        <f t="shared" si="101"/>
        <v>0</v>
      </c>
      <c r="S285" s="32">
        <f t="shared" si="101"/>
        <v>0</v>
      </c>
      <c r="U285" s="278">
        <f t="shared" ref="U285:X296" si="102">IF(AND($N285=U$16,$G285="x"),1,0)</f>
        <v>0</v>
      </c>
      <c r="V285" s="278">
        <f t="shared" si="102"/>
        <v>0</v>
      </c>
      <c r="W285" s="278">
        <f t="shared" si="102"/>
        <v>0</v>
      </c>
      <c r="X285" s="278">
        <f t="shared" si="102"/>
        <v>0</v>
      </c>
    </row>
    <row r="286" spans="1:30" ht="48" x14ac:dyDescent="0.2">
      <c r="A286" s="506"/>
      <c r="B286" s="172"/>
      <c r="C286" s="275" t="s">
        <v>763</v>
      </c>
      <c r="D286" s="200" t="s">
        <v>874</v>
      </c>
      <c r="E286" s="275"/>
      <c r="F286" s="275"/>
      <c r="G286" s="283"/>
      <c r="H286" s="283"/>
      <c r="I286" s="283"/>
      <c r="J286" s="370"/>
      <c r="L286" s="62" t="str">
        <f t="shared" si="99"/>
        <v>niet ok</v>
      </c>
      <c r="M286" s="62"/>
      <c r="N286" s="62">
        <v>2</v>
      </c>
      <c r="O286" s="32">
        <f t="shared" si="100"/>
        <v>1</v>
      </c>
      <c r="P286" s="32">
        <f t="shared" si="101"/>
        <v>1</v>
      </c>
      <c r="Q286" s="32">
        <f t="shared" si="101"/>
        <v>0</v>
      </c>
      <c r="R286" s="32">
        <f t="shared" si="101"/>
        <v>0</v>
      </c>
      <c r="S286" s="32">
        <f t="shared" si="101"/>
        <v>0</v>
      </c>
      <c r="U286" s="278">
        <f t="shared" si="102"/>
        <v>0</v>
      </c>
      <c r="V286" s="278">
        <f t="shared" si="102"/>
        <v>0</v>
      </c>
      <c r="W286" s="278">
        <f t="shared" si="102"/>
        <v>0</v>
      </c>
      <c r="X286" s="278">
        <f t="shared" si="102"/>
        <v>0</v>
      </c>
    </row>
    <row r="287" spans="1:30" x14ac:dyDescent="0.2">
      <c r="A287" s="506"/>
      <c r="B287" s="172"/>
      <c r="C287" s="275" t="s">
        <v>764</v>
      </c>
      <c r="D287" s="200" t="s">
        <v>875</v>
      </c>
      <c r="E287" s="275"/>
      <c r="F287" s="275"/>
      <c r="G287" s="283"/>
      <c r="H287" s="283"/>
      <c r="I287" s="283"/>
      <c r="J287" s="370"/>
      <c r="L287" s="62" t="str">
        <f t="shared" si="99"/>
        <v>niet ok</v>
      </c>
      <c r="M287" s="62"/>
      <c r="N287" s="62">
        <v>2</v>
      </c>
      <c r="O287" s="32">
        <f t="shared" si="100"/>
        <v>1</v>
      </c>
      <c r="P287" s="32">
        <f t="shared" si="101"/>
        <v>1</v>
      </c>
      <c r="Q287" s="32">
        <f t="shared" si="101"/>
        <v>0</v>
      </c>
      <c r="R287" s="32">
        <f t="shared" si="101"/>
        <v>0</v>
      </c>
      <c r="S287" s="32">
        <f t="shared" si="101"/>
        <v>0</v>
      </c>
      <c r="U287" s="278">
        <f t="shared" si="102"/>
        <v>0</v>
      </c>
      <c r="V287" s="278">
        <f t="shared" si="102"/>
        <v>0</v>
      </c>
      <c r="W287" s="278">
        <f t="shared" si="102"/>
        <v>0</v>
      </c>
      <c r="X287" s="278">
        <f t="shared" si="102"/>
        <v>0</v>
      </c>
    </row>
    <row r="288" spans="1:30" x14ac:dyDescent="0.2">
      <c r="A288" s="506"/>
      <c r="B288" s="172"/>
      <c r="C288" s="275" t="s">
        <v>762</v>
      </c>
      <c r="D288" s="200" t="s">
        <v>876</v>
      </c>
      <c r="E288" s="275"/>
      <c r="F288" s="275"/>
      <c r="G288" s="283"/>
      <c r="H288" s="283"/>
      <c r="I288" s="283"/>
      <c r="J288" s="370"/>
      <c r="L288" s="62" t="str">
        <f t="shared" si="99"/>
        <v>niet ok</v>
      </c>
      <c r="M288" s="62"/>
      <c r="N288" s="205">
        <v>2</v>
      </c>
      <c r="O288" s="32">
        <f t="shared" si="100"/>
        <v>1</v>
      </c>
      <c r="P288" s="32">
        <f t="shared" si="101"/>
        <v>1</v>
      </c>
      <c r="Q288" s="32">
        <f t="shared" si="101"/>
        <v>0</v>
      </c>
      <c r="R288" s="32">
        <f t="shared" si="101"/>
        <v>0</v>
      </c>
      <c r="S288" s="32">
        <f t="shared" si="101"/>
        <v>0</v>
      </c>
      <c r="U288" s="278">
        <f t="shared" si="102"/>
        <v>0</v>
      </c>
      <c r="V288" s="278">
        <f t="shared" si="102"/>
        <v>0</v>
      </c>
      <c r="W288" s="278">
        <f t="shared" si="102"/>
        <v>0</v>
      </c>
      <c r="X288" s="278">
        <f t="shared" si="102"/>
        <v>0</v>
      </c>
    </row>
    <row r="289" spans="1:30" ht="72" x14ac:dyDescent="0.2">
      <c r="A289" s="507">
        <v>3</v>
      </c>
      <c r="B289" s="172"/>
      <c r="C289" s="275" t="s">
        <v>762</v>
      </c>
      <c r="D289" s="198" t="s">
        <v>1379</v>
      </c>
      <c r="E289" s="275"/>
      <c r="F289" s="275" t="s">
        <v>736</v>
      </c>
      <c r="G289" s="283"/>
      <c r="H289" s="283"/>
      <c r="I289" s="283"/>
      <c r="J289" s="370"/>
      <c r="L289" s="62" t="str">
        <f t="shared" si="99"/>
        <v>niet ok</v>
      </c>
      <c r="M289" s="62"/>
      <c r="N289" s="205">
        <v>3</v>
      </c>
      <c r="O289" s="32">
        <f t="shared" si="100"/>
        <v>1</v>
      </c>
      <c r="P289" s="32">
        <f t="shared" si="101"/>
        <v>0</v>
      </c>
      <c r="Q289" s="32">
        <f t="shared" si="101"/>
        <v>1</v>
      </c>
      <c r="R289" s="32">
        <f t="shared" si="101"/>
        <v>0</v>
      </c>
      <c r="S289" s="32">
        <f t="shared" si="101"/>
        <v>0</v>
      </c>
      <c r="U289" s="278">
        <f t="shared" si="102"/>
        <v>0</v>
      </c>
      <c r="V289" s="278">
        <f t="shared" si="102"/>
        <v>0</v>
      </c>
      <c r="W289" s="278">
        <f t="shared" si="102"/>
        <v>0</v>
      </c>
      <c r="X289" s="278">
        <f t="shared" si="102"/>
        <v>0</v>
      </c>
    </row>
    <row r="290" spans="1:30" ht="60" x14ac:dyDescent="0.2">
      <c r="A290" s="507"/>
      <c r="B290" s="172"/>
      <c r="C290" s="275" t="s">
        <v>764</v>
      </c>
      <c r="D290" s="200" t="s">
        <v>1098</v>
      </c>
      <c r="E290" s="275"/>
      <c r="F290" s="275"/>
      <c r="G290" s="283"/>
      <c r="H290" s="283"/>
      <c r="I290" s="283"/>
      <c r="J290" s="370"/>
      <c r="L290" s="62" t="str">
        <f t="shared" si="99"/>
        <v>niet ok</v>
      </c>
      <c r="M290" s="62"/>
      <c r="N290" s="205">
        <v>3</v>
      </c>
      <c r="O290" s="32">
        <f t="shared" si="100"/>
        <v>1</v>
      </c>
      <c r="P290" s="32">
        <f t="shared" si="101"/>
        <v>0</v>
      </c>
      <c r="Q290" s="32">
        <f t="shared" si="101"/>
        <v>1</v>
      </c>
      <c r="R290" s="32">
        <f t="shared" si="101"/>
        <v>0</v>
      </c>
      <c r="S290" s="32">
        <f t="shared" si="101"/>
        <v>0</v>
      </c>
      <c r="U290" s="278">
        <f t="shared" si="102"/>
        <v>0</v>
      </c>
      <c r="V290" s="278">
        <f t="shared" si="102"/>
        <v>0</v>
      </c>
      <c r="W290" s="278">
        <f t="shared" si="102"/>
        <v>0</v>
      </c>
      <c r="X290" s="278">
        <f t="shared" si="102"/>
        <v>0</v>
      </c>
    </row>
    <row r="291" spans="1:30" ht="24" x14ac:dyDescent="0.2">
      <c r="A291" s="507"/>
      <c r="B291" s="172"/>
      <c r="C291" s="275" t="s">
        <v>762</v>
      </c>
      <c r="D291" s="200" t="s">
        <v>877</v>
      </c>
      <c r="E291" s="275"/>
      <c r="F291" s="275" t="s">
        <v>737</v>
      </c>
      <c r="G291" s="283"/>
      <c r="H291" s="283"/>
      <c r="I291" s="283"/>
      <c r="J291" s="370"/>
      <c r="L291" s="62" t="str">
        <f t="shared" si="99"/>
        <v>niet ok</v>
      </c>
      <c r="M291" s="62"/>
      <c r="N291" s="205">
        <v>3</v>
      </c>
      <c r="O291" s="32">
        <f t="shared" si="100"/>
        <v>1</v>
      </c>
      <c r="P291" s="32">
        <f t="shared" si="101"/>
        <v>0</v>
      </c>
      <c r="Q291" s="32">
        <f t="shared" si="101"/>
        <v>1</v>
      </c>
      <c r="R291" s="32">
        <f t="shared" si="101"/>
        <v>0</v>
      </c>
      <c r="S291" s="32">
        <f t="shared" si="101"/>
        <v>0</v>
      </c>
      <c r="U291" s="278">
        <f t="shared" si="102"/>
        <v>0</v>
      </c>
      <c r="V291" s="278">
        <f t="shared" si="102"/>
        <v>0</v>
      </c>
      <c r="W291" s="278">
        <f t="shared" si="102"/>
        <v>0</v>
      </c>
      <c r="X291" s="278">
        <f t="shared" si="102"/>
        <v>0</v>
      </c>
    </row>
    <row r="292" spans="1:30" ht="72" x14ac:dyDescent="0.2">
      <c r="A292" s="508">
        <v>4</v>
      </c>
      <c r="B292" s="172"/>
      <c r="C292" s="275" t="s">
        <v>763</v>
      </c>
      <c r="D292" s="200" t="s">
        <v>880</v>
      </c>
      <c r="E292" s="275"/>
      <c r="F292" s="275"/>
      <c r="G292" s="283"/>
      <c r="H292" s="283"/>
      <c r="I292" s="283"/>
      <c r="J292" s="370"/>
      <c r="L292" s="62" t="str">
        <f t="shared" si="99"/>
        <v>niet ok</v>
      </c>
      <c r="M292" s="62"/>
      <c r="N292" s="205">
        <v>4</v>
      </c>
      <c r="O292" s="32">
        <f t="shared" si="100"/>
        <v>1</v>
      </c>
      <c r="P292" s="32">
        <f t="shared" si="101"/>
        <v>0</v>
      </c>
      <c r="Q292" s="32">
        <f t="shared" si="101"/>
        <v>0</v>
      </c>
      <c r="R292" s="32">
        <f t="shared" si="101"/>
        <v>1</v>
      </c>
      <c r="S292" s="32">
        <f t="shared" si="101"/>
        <v>0</v>
      </c>
      <c r="U292" s="278">
        <f t="shared" si="102"/>
        <v>0</v>
      </c>
      <c r="V292" s="278">
        <f t="shared" si="102"/>
        <v>0</v>
      </c>
      <c r="W292" s="278">
        <f t="shared" si="102"/>
        <v>0</v>
      </c>
      <c r="X292" s="278">
        <f t="shared" si="102"/>
        <v>0</v>
      </c>
    </row>
    <row r="293" spans="1:30" x14ac:dyDescent="0.2">
      <c r="A293" s="508"/>
      <c r="B293" s="172"/>
      <c r="C293" s="275" t="s">
        <v>764</v>
      </c>
      <c r="D293" s="200" t="s">
        <v>879</v>
      </c>
      <c r="E293" s="275"/>
      <c r="F293" s="275"/>
      <c r="G293" s="283"/>
      <c r="H293" s="283"/>
      <c r="I293" s="283"/>
      <c r="J293" s="370"/>
      <c r="L293" s="62" t="str">
        <f t="shared" si="99"/>
        <v>niet ok</v>
      </c>
      <c r="M293" s="62"/>
      <c r="N293" s="205">
        <v>4</v>
      </c>
      <c r="O293" s="32">
        <f t="shared" si="100"/>
        <v>1</v>
      </c>
      <c r="P293" s="32">
        <f t="shared" si="101"/>
        <v>0</v>
      </c>
      <c r="Q293" s="32">
        <f t="shared" si="101"/>
        <v>0</v>
      </c>
      <c r="R293" s="32">
        <f t="shared" si="101"/>
        <v>1</v>
      </c>
      <c r="S293" s="32">
        <f t="shared" si="101"/>
        <v>0</v>
      </c>
      <c r="U293" s="278">
        <f t="shared" si="102"/>
        <v>0</v>
      </c>
      <c r="V293" s="278">
        <f t="shared" si="102"/>
        <v>0</v>
      </c>
      <c r="W293" s="278">
        <f t="shared" si="102"/>
        <v>0</v>
      </c>
      <c r="X293" s="278">
        <f t="shared" si="102"/>
        <v>0</v>
      </c>
    </row>
    <row r="294" spans="1:30" x14ac:dyDescent="0.2">
      <c r="A294" s="508"/>
      <c r="B294" s="172"/>
      <c r="C294" s="275" t="s">
        <v>762</v>
      </c>
      <c r="D294" s="200" t="s">
        <v>878</v>
      </c>
      <c r="E294" s="275"/>
      <c r="F294" s="275"/>
      <c r="G294" s="283"/>
      <c r="H294" s="283"/>
      <c r="I294" s="283"/>
      <c r="J294" s="370"/>
      <c r="L294" s="62" t="str">
        <f t="shared" si="99"/>
        <v>niet ok</v>
      </c>
      <c r="M294" s="62"/>
      <c r="N294" s="205">
        <v>4</v>
      </c>
      <c r="O294" s="32">
        <f t="shared" si="100"/>
        <v>1</v>
      </c>
      <c r="P294" s="32">
        <f t="shared" si="101"/>
        <v>0</v>
      </c>
      <c r="Q294" s="32">
        <f t="shared" si="101"/>
        <v>0</v>
      </c>
      <c r="R294" s="32">
        <f t="shared" si="101"/>
        <v>1</v>
      </c>
      <c r="S294" s="32">
        <f t="shared" si="101"/>
        <v>0</v>
      </c>
      <c r="U294" s="278">
        <f t="shared" si="102"/>
        <v>0</v>
      </c>
      <c r="V294" s="278">
        <f t="shared" si="102"/>
        <v>0</v>
      </c>
      <c r="W294" s="278">
        <f t="shared" si="102"/>
        <v>0</v>
      </c>
      <c r="X294" s="278">
        <f t="shared" si="102"/>
        <v>0</v>
      </c>
    </row>
    <row r="295" spans="1:30" x14ac:dyDescent="0.2">
      <c r="A295" s="512">
        <v>5</v>
      </c>
      <c r="B295" s="172"/>
      <c r="C295" s="275" t="s">
        <v>763</v>
      </c>
      <c r="D295" s="200" t="s">
        <v>738</v>
      </c>
      <c r="E295" s="275"/>
      <c r="F295" s="275"/>
      <c r="G295" s="283"/>
      <c r="H295" s="283"/>
      <c r="I295" s="283"/>
      <c r="J295" s="370"/>
      <c r="L295" s="62" t="str">
        <f t="shared" si="99"/>
        <v>niet ok</v>
      </c>
      <c r="M295" s="62"/>
      <c r="N295" s="205">
        <v>5</v>
      </c>
      <c r="O295" s="32">
        <f t="shared" si="100"/>
        <v>1</v>
      </c>
      <c r="P295" s="32">
        <f t="shared" si="101"/>
        <v>0</v>
      </c>
      <c r="Q295" s="32">
        <f t="shared" si="101"/>
        <v>0</v>
      </c>
      <c r="R295" s="32">
        <f t="shared" si="101"/>
        <v>0</v>
      </c>
      <c r="S295" s="32">
        <f t="shared" si="101"/>
        <v>1</v>
      </c>
      <c r="U295" s="278">
        <f t="shared" si="102"/>
        <v>0</v>
      </c>
      <c r="V295" s="278">
        <f t="shared" si="102"/>
        <v>0</v>
      </c>
      <c r="W295" s="278">
        <f t="shared" si="102"/>
        <v>0</v>
      </c>
      <c r="X295" s="278">
        <f t="shared" si="102"/>
        <v>0</v>
      </c>
    </row>
    <row r="296" spans="1:30" ht="48.75" thickBot="1" x14ac:dyDescent="0.25">
      <c r="A296" s="513"/>
      <c r="B296" s="188"/>
      <c r="C296" s="248" t="s">
        <v>763</v>
      </c>
      <c r="D296" s="254" t="s">
        <v>1096</v>
      </c>
      <c r="E296" s="248"/>
      <c r="F296" s="248"/>
      <c r="G296" s="371"/>
      <c r="H296" s="371"/>
      <c r="I296" s="371"/>
      <c r="J296" s="372"/>
      <c r="L296" s="62" t="str">
        <f t="shared" si="99"/>
        <v>niet ok</v>
      </c>
      <c r="M296" s="62"/>
      <c r="N296" s="205">
        <v>5</v>
      </c>
      <c r="O296" s="32">
        <f t="shared" si="100"/>
        <v>1</v>
      </c>
      <c r="P296" s="32">
        <f t="shared" si="101"/>
        <v>0</v>
      </c>
      <c r="Q296" s="32">
        <f t="shared" si="101"/>
        <v>0</v>
      </c>
      <c r="R296" s="32">
        <f t="shared" si="101"/>
        <v>0</v>
      </c>
      <c r="S296" s="32">
        <f t="shared" si="101"/>
        <v>1</v>
      </c>
      <c r="U296" s="278">
        <f t="shared" si="102"/>
        <v>0</v>
      </c>
      <c r="V296" s="278">
        <f t="shared" si="102"/>
        <v>0</v>
      </c>
      <c r="W296" s="278">
        <f t="shared" si="102"/>
        <v>0</v>
      </c>
      <c r="X296" s="278">
        <f t="shared" si="102"/>
        <v>0</v>
      </c>
    </row>
    <row r="297" spans="1:30" ht="12.75" thickBot="1" x14ac:dyDescent="0.25">
      <c r="L297" s="62"/>
      <c r="M297" s="62"/>
      <c r="N297" s="62"/>
      <c r="O297" s="32"/>
      <c r="P297" s="32">
        <f>SUM(P285:P296)</f>
        <v>4</v>
      </c>
      <c r="Q297" s="32">
        <f t="shared" ref="Q297:S297" si="103">SUM(Q285:Q296)</f>
        <v>3</v>
      </c>
      <c r="R297" s="32">
        <f t="shared" si="103"/>
        <v>3</v>
      </c>
      <c r="S297" s="32">
        <f t="shared" si="103"/>
        <v>2</v>
      </c>
      <c r="U297" s="32">
        <f t="shared" ref="U297:X297" si="104">SUM(U285:U296)</f>
        <v>0</v>
      </c>
      <c r="V297" s="32">
        <f t="shared" si="104"/>
        <v>0</v>
      </c>
      <c r="W297" s="32">
        <f t="shared" si="104"/>
        <v>0</v>
      </c>
      <c r="X297" s="32">
        <f t="shared" si="104"/>
        <v>0</v>
      </c>
      <c r="Z297" s="278">
        <f>IF(P297=0,0,U297/P297)</f>
        <v>0</v>
      </c>
      <c r="AA297" s="278">
        <f t="shared" ref="AA297" si="105">IF(Q297=0,0,V297/Q297)</f>
        <v>0</v>
      </c>
      <c r="AB297" s="278">
        <f t="shared" ref="AB297" si="106">IF(R297=0,0,W297/R297)</f>
        <v>0</v>
      </c>
      <c r="AC297" s="278">
        <f t="shared" ref="AC297" si="107">IF(S297=0,0,X297/S297)</f>
        <v>0</v>
      </c>
      <c r="AD297" s="277">
        <f>1+SUM(Z297:AC297)</f>
        <v>1</v>
      </c>
    </row>
    <row r="298" spans="1:30" ht="18" x14ac:dyDescent="0.25">
      <c r="A298" s="673" t="s">
        <v>734</v>
      </c>
      <c r="B298" s="675" t="s">
        <v>453</v>
      </c>
      <c r="C298" s="671" t="s">
        <v>1398</v>
      </c>
      <c r="D298" s="671"/>
      <c r="E298" s="150"/>
      <c r="F298" s="151"/>
      <c r="G298" s="671" t="s">
        <v>1009</v>
      </c>
      <c r="H298" s="671"/>
      <c r="I298" s="671"/>
      <c r="J298" s="679" t="s">
        <v>1048</v>
      </c>
      <c r="L298" s="62"/>
      <c r="M298" s="62"/>
      <c r="N298" s="62"/>
      <c r="O298" s="32"/>
      <c r="P298" s="32"/>
      <c r="Q298" s="32"/>
    </row>
    <row r="299" spans="1:30" ht="18" x14ac:dyDescent="0.25">
      <c r="A299" s="674"/>
      <c r="B299" s="676"/>
      <c r="C299" s="676" t="s">
        <v>462</v>
      </c>
      <c r="D299" s="182" t="s">
        <v>1212</v>
      </c>
      <c r="E299" s="252"/>
      <c r="F299" s="252"/>
      <c r="G299" s="672">
        <f>AD319</f>
        <v>1</v>
      </c>
      <c r="H299" s="672"/>
      <c r="I299" s="672"/>
      <c r="J299" s="680"/>
      <c r="L299" s="62"/>
      <c r="M299" s="62"/>
      <c r="N299" s="62"/>
      <c r="O299" s="32"/>
      <c r="P299" s="32"/>
      <c r="Q299" s="32"/>
    </row>
    <row r="300" spans="1:30" ht="38.25" x14ac:dyDescent="0.2">
      <c r="A300" s="674"/>
      <c r="B300" s="676"/>
      <c r="C300" s="676"/>
      <c r="D300" s="177" t="s">
        <v>647</v>
      </c>
      <c r="E300" s="281" t="s">
        <v>642</v>
      </c>
      <c r="F300" s="281" t="s">
        <v>102</v>
      </c>
      <c r="G300" s="281" t="s">
        <v>100</v>
      </c>
      <c r="H300" s="281" t="s">
        <v>101</v>
      </c>
      <c r="I300" s="281" t="s">
        <v>224</v>
      </c>
      <c r="J300" s="680"/>
      <c r="L300" s="62"/>
      <c r="M300" s="62"/>
      <c r="N300" s="62"/>
      <c r="O300" s="32"/>
      <c r="P300" s="32"/>
      <c r="Q300" s="32"/>
    </row>
    <row r="301" spans="1:30" ht="24" x14ac:dyDescent="0.2">
      <c r="A301" s="506">
        <v>2</v>
      </c>
      <c r="B301" s="172"/>
      <c r="C301" s="275" t="s">
        <v>762</v>
      </c>
      <c r="D301" s="200" t="s">
        <v>1213</v>
      </c>
      <c r="E301" s="275"/>
      <c r="F301" s="275"/>
      <c r="G301" s="283"/>
      <c r="H301" s="283"/>
      <c r="I301" s="283"/>
      <c r="J301" s="370"/>
      <c r="L301" s="62" t="str">
        <f t="shared" ref="L301:L318" si="108">IF((COUNTIF((G301:I301),"x"))=1,"ok","niet ok")</f>
        <v>niet ok</v>
      </c>
      <c r="M301" s="62"/>
      <c r="N301" s="62">
        <v>2</v>
      </c>
      <c r="O301" s="32">
        <f t="shared" ref="O301:O318" si="109">IF(I301="x",0,1)</f>
        <v>1</v>
      </c>
      <c r="P301" s="32">
        <f t="shared" ref="P301:S318" si="110">IF(AND($O301=1,$N301=P$16),1,0)</f>
        <v>1</v>
      </c>
      <c r="Q301" s="32">
        <f t="shared" si="110"/>
        <v>0</v>
      </c>
      <c r="R301" s="32">
        <f t="shared" si="110"/>
        <v>0</v>
      </c>
      <c r="S301" s="32">
        <f t="shared" si="110"/>
        <v>0</v>
      </c>
      <c r="U301" s="278">
        <f t="shared" ref="U301:X318" si="111">IF(AND($N301=U$16,$G301="x"),1,0)</f>
        <v>0</v>
      </c>
      <c r="V301" s="278">
        <f t="shared" si="111"/>
        <v>0</v>
      </c>
      <c r="W301" s="278">
        <f t="shared" si="111"/>
        <v>0</v>
      </c>
      <c r="X301" s="278">
        <f t="shared" si="111"/>
        <v>0</v>
      </c>
    </row>
    <row r="302" spans="1:30" ht="36" x14ac:dyDescent="0.2">
      <c r="A302" s="506"/>
      <c r="B302" s="172"/>
      <c r="C302" s="275" t="s">
        <v>763</v>
      </c>
      <c r="D302" s="200" t="s">
        <v>881</v>
      </c>
      <c r="E302" s="275"/>
      <c r="F302" s="275"/>
      <c r="G302" s="283"/>
      <c r="H302" s="283"/>
      <c r="I302" s="283"/>
      <c r="J302" s="370"/>
      <c r="L302" s="62" t="str">
        <f t="shared" si="108"/>
        <v>niet ok</v>
      </c>
      <c r="M302" s="62"/>
      <c r="N302" s="62">
        <v>2</v>
      </c>
      <c r="O302" s="32">
        <f t="shared" si="109"/>
        <v>1</v>
      </c>
      <c r="P302" s="32">
        <f t="shared" si="110"/>
        <v>1</v>
      </c>
      <c r="Q302" s="32">
        <f t="shared" si="110"/>
        <v>0</v>
      </c>
      <c r="R302" s="32">
        <f t="shared" si="110"/>
        <v>0</v>
      </c>
      <c r="S302" s="32">
        <f t="shared" si="110"/>
        <v>0</v>
      </c>
      <c r="U302" s="278">
        <f t="shared" si="111"/>
        <v>0</v>
      </c>
      <c r="V302" s="278">
        <f t="shared" si="111"/>
        <v>0</v>
      </c>
      <c r="W302" s="278">
        <f t="shared" si="111"/>
        <v>0</v>
      </c>
      <c r="X302" s="278">
        <f t="shared" si="111"/>
        <v>0</v>
      </c>
    </row>
    <row r="303" spans="1:30" ht="48" x14ac:dyDescent="0.2">
      <c r="A303" s="506"/>
      <c r="B303" s="172"/>
      <c r="C303" s="275" t="s">
        <v>763</v>
      </c>
      <c r="D303" s="200" t="s">
        <v>882</v>
      </c>
      <c r="E303" s="275"/>
      <c r="F303" s="275"/>
      <c r="G303" s="283"/>
      <c r="H303" s="283"/>
      <c r="I303" s="283"/>
      <c r="J303" s="370"/>
      <c r="L303" s="62" t="str">
        <f t="shared" si="108"/>
        <v>niet ok</v>
      </c>
      <c r="M303" s="62"/>
      <c r="N303" s="62">
        <v>2</v>
      </c>
      <c r="O303" s="32">
        <f t="shared" si="109"/>
        <v>1</v>
      </c>
      <c r="P303" s="32">
        <f t="shared" si="110"/>
        <v>1</v>
      </c>
      <c r="Q303" s="32">
        <f t="shared" si="110"/>
        <v>0</v>
      </c>
      <c r="R303" s="32">
        <f t="shared" si="110"/>
        <v>0</v>
      </c>
      <c r="S303" s="32">
        <f t="shared" si="110"/>
        <v>0</v>
      </c>
      <c r="U303" s="278">
        <f t="shared" si="111"/>
        <v>0</v>
      </c>
      <c r="V303" s="278">
        <f t="shared" si="111"/>
        <v>0</v>
      </c>
      <c r="W303" s="278">
        <f t="shared" si="111"/>
        <v>0</v>
      </c>
      <c r="X303" s="278">
        <f t="shared" si="111"/>
        <v>0</v>
      </c>
    </row>
    <row r="304" spans="1:30" x14ac:dyDescent="0.2">
      <c r="A304" s="506"/>
      <c r="B304" s="172"/>
      <c r="C304" s="275" t="s">
        <v>763</v>
      </c>
      <c r="D304" s="200" t="s">
        <v>883</v>
      </c>
      <c r="E304" s="285"/>
      <c r="F304" s="275"/>
      <c r="G304" s="283"/>
      <c r="H304" s="283"/>
      <c r="I304" s="283"/>
      <c r="J304" s="370"/>
      <c r="L304" s="62" t="str">
        <f t="shared" si="108"/>
        <v>niet ok</v>
      </c>
      <c r="M304" s="62"/>
      <c r="N304" s="205">
        <v>2</v>
      </c>
      <c r="O304" s="32">
        <f t="shared" si="109"/>
        <v>1</v>
      </c>
      <c r="P304" s="32">
        <f t="shared" si="110"/>
        <v>1</v>
      </c>
      <c r="Q304" s="32">
        <f t="shared" si="110"/>
        <v>0</v>
      </c>
      <c r="R304" s="32">
        <f t="shared" si="110"/>
        <v>0</v>
      </c>
      <c r="S304" s="32">
        <f t="shared" si="110"/>
        <v>0</v>
      </c>
      <c r="U304" s="278">
        <f t="shared" si="111"/>
        <v>0</v>
      </c>
      <c r="V304" s="278">
        <f t="shared" si="111"/>
        <v>0</v>
      </c>
      <c r="W304" s="278">
        <f t="shared" si="111"/>
        <v>0</v>
      </c>
      <c r="X304" s="278">
        <f t="shared" si="111"/>
        <v>0</v>
      </c>
    </row>
    <row r="305" spans="1:30" ht="36" x14ac:dyDescent="0.2">
      <c r="A305" s="506"/>
      <c r="B305" s="172"/>
      <c r="C305" s="275" t="s">
        <v>763</v>
      </c>
      <c r="D305" s="200" t="s">
        <v>884</v>
      </c>
      <c r="E305" s="275"/>
      <c r="F305" s="275"/>
      <c r="G305" s="283"/>
      <c r="H305" s="283"/>
      <c r="I305" s="283"/>
      <c r="J305" s="370"/>
      <c r="L305" s="62" t="str">
        <f t="shared" si="108"/>
        <v>niet ok</v>
      </c>
      <c r="M305" s="62"/>
      <c r="N305" s="205">
        <v>2</v>
      </c>
      <c r="O305" s="32">
        <f t="shared" si="109"/>
        <v>1</v>
      </c>
      <c r="P305" s="32">
        <f t="shared" si="110"/>
        <v>1</v>
      </c>
      <c r="Q305" s="32">
        <f t="shared" si="110"/>
        <v>0</v>
      </c>
      <c r="R305" s="32">
        <f t="shared" si="110"/>
        <v>0</v>
      </c>
      <c r="S305" s="32">
        <f t="shared" si="110"/>
        <v>0</v>
      </c>
      <c r="U305" s="278">
        <f t="shared" si="111"/>
        <v>0</v>
      </c>
      <c r="V305" s="278">
        <f t="shared" si="111"/>
        <v>0</v>
      </c>
      <c r="W305" s="278">
        <f t="shared" si="111"/>
        <v>0</v>
      </c>
      <c r="X305" s="278">
        <f t="shared" si="111"/>
        <v>0</v>
      </c>
    </row>
    <row r="306" spans="1:30" x14ac:dyDescent="0.2">
      <c r="A306" s="506"/>
      <c r="B306" s="172"/>
      <c r="C306" s="275" t="s">
        <v>764</v>
      </c>
      <c r="D306" s="200" t="s">
        <v>885</v>
      </c>
      <c r="E306" s="275"/>
      <c r="F306" s="275"/>
      <c r="G306" s="283"/>
      <c r="H306" s="283"/>
      <c r="I306" s="283"/>
      <c r="J306" s="370"/>
      <c r="L306" s="62" t="str">
        <f t="shared" si="108"/>
        <v>niet ok</v>
      </c>
      <c r="M306" s="62"/>
      <c r="N306" s="205">
        <v>2</v>
      </c>
      <c r="O306" s="32">
        <f t="shared" si="109"/>
        <v>1</v>
      </c>
      <c r="P306" s="32">
        <f t="shared" si="110"/>
        <v>1</v>
      </c>
      <c r="Q306" s="32">
        <f t="shared" si="110"/>
        <v>0</v>
      </c>
      <c r="R306" s="32">
        <f t="shared" si="110"/>
        <v>0</v>
      </c>
      <c r="S306" s="32">
        <f t="shared" si="110"/>
        <v>0</v>
      </c>
      <c r="U306" s="278">
        <f t="shared" si="111"/>
        <v>0</v>
      </c>
      <c r="V306" s="278">
        <f t="shared" si="111"/>
        <v>0</v>
      </c>
      <c r="W306" s="278">
        <f t="shared" si="111"/>
        <v>0</v>
      </c>
      <c r="X306" s="278">
        <f t="shared" si="111"/>
        <v>0</v>
      </c>
    </row>
    <row r="307" spans="1:30" x14ac:dyDescent="0.2">
      <c r="A307" s="506"/>
      <c r="B307" s="172"/>
      <c r="C307" s="275" t="s">
        <v>762</v>
      </c>
      <c r="D307" s="200" t="s">
        <v>886</v>
      </c>
      <c r="E307" s="275"/>
      <c r="F307" s="275"/>
      <c r="G307" s="283"/>
      <c r="H307" s="283"/>
      <c r="I307" s="283"/>
      <c r="J307" s="370"/>
      <c r="L307" s="62" t="str">
        <f t="shared" si="108"/>
        <v>niet ok</v>
      </c>
      <c r="M307" s="62"/>
      <c r="N307" s="205">
        <v>2</v>
      </c>
      <c r="O307" s="32">
        <f t="shared" si="109"/>
        <v>1</v>
      </c>
      <c r="P307" s="32">
        <f t="shared" si="110"/>
        <v>1</v>
      </c>
      <c r="Q307" s="32">
        <f t="shared" si="110"/>
        <v>0</v>
      </c>
      <c r="R307" s="32">
        <f t="shared" si="110"/>
        <v>0</v>
      </c>
      <c r="S307" s="32">
        <f t="shared" si="110"/>
        <v>0</v>
      </c>
      <c r="U307" s="278">
        <f t="shared" si="111"/>
        <v>0</v>
      </c>
      <c r="V307" s="278">
        <f t="shared" si="111"/>
        <v>0</v>
      </c>
      <c r="W307" s="278">
        <f t="shared" si="111"/>
        <v>0</v>
      </c>
      <c r="X307" s="278">
        <f t="shared" si="111"/>
        <v>0</v>
      </c>
    </row>
    <row r="308" spans="1:30" ht="72" x14ac:dyDescent="0.2">
      <c r="A308" s="507">
        <v>3</v>
      </c>
      <c r="B308" s="172"/>
      <c r="C308" s="275" t="s">
        <v>762</v>
      </c>
      <c r="D308" s="200" t="s">
        <v>889</v>
      </c>
      <c r="E308" s="275"/>
      <c r="F308" s="275"/>
      <c r="G308" s="283"/>
      <c r="H308" s="283"/>
      <c r="I308" s="283"/>
      <c r="J308" s="370"/>
      <c r="L308" s="62" t="str">
        <f t="shared" si="108"/>
        <v>niet ok</v>
      </c>
      <c r="M308" s="62"/>
      <c r="N308" s="205">
        <v>3</v>
      </c>
      <c r="O308" s="32">
        <f t="shared" si="109"/>
        <v>1</v>
      </c>
      <c r="P308" s="32">
        <f t="shared" si="110"/>
        <v>0</v>
      </c>
      <c r="Q308" s="32">
        <f t="shared" si="110"/>
        <v>1</v>
      </c>
      <c r="R308" s="32">
        <f t="shared" si="110"/>
        <v>0</v>
      </c>
      <c r="S308" s="32">
        <f t="shared" si="110"/>
        <v>0</v>
      </c>
      <c r="U308" s="278">
        <f t="shared" si="111"/>
        <v>0</v>
      </c>
      <c r="V308" s="278">
        <f t="shared" si="111"/>
        <v>0</v>
      </c>
      <c r="W308" s="278">
        <f t="shared" si="111"/>
        <v>0</v>
      </c>
      <c r="X308" s="278">
        <f t="shared" si="111"/>
        <v>0</v>
      </c>
    </row>
    <row r="309" spans="1:30" ht="24" x14ac:dyDescent="0.2">
      <c r="A309" s="507"/>
      <c r="B309" s="172"/>
      <c r="C309" s="275" t="s">
        <v>763</v>
      </c>
      <c r="D309" s="200" t="s">
        <v>1204</v>
      </c>
      <c r="E309" s="275"/>
      <c r="F309" s="275" t="s">
        <v>737</v>
      </c>
      <c r="G309" s="283"/>
      <c r="H309" s="283"/>
      <c r="I309" s="283"/>
      <c r="J309" s="370"/>
      <c r="L309" s="62" t="str">
        <f t="shared" si="108"/>
        <v>niet ok</v>
      </c>
      <c r="M309" s="62"/>
      <c r="N309" s="205">
        <v>3</v>
      </c>
      <c r="O309" s="32">
        <f t="shared" si="109"/>
        <v>1</v>
      </c>
      <c r="P309" s="32">
        <f t="shared" si="110"/>
        <v>0</v>
      </c>
      <c r="Q309" s="32">
        <f t="shared" si="110"/>
        <v>1</v>
      </c>
      <c r="R309" s="32">
        <f t="shared" si="110"/>
        <v>0</v>
      </c>
      <c r="S309" s="32">
        <f t="shared" si="110"/>
        <v>0</v>
      </c>
      <c r="U309" s="278">
        <f t="shared" si="111"/>
        <v>0</v>
      </c>
      <c r="V309" s="278">
        <f t="shared" si="111"/>
        <v>0</v>
      </c>
      <c r="W309" s="278">
        <f t="shared" si="111"/>
        <v>0</v>
      </c>
      <c r="X309" s="278">
        <f t="shared" si="111"/>
        <v>0</v>
      </c>
    </row>
    <row r="310" spans="1:30" ht="36" x14ac:dyDescent="0.2">
      <c r="A310" s="507"/>
      <c r="B310" s="172"/>
      <c r="C310" s="275" t="s">
        <v>764</v>
      </c>
      <c r="D310" s="200" t="s">
        <v>888</v>
      </c>
      <c r="E310" s="275"/>
      <c r="F310" s="275"/>
      <c r="G310" s="283"/>
      <c r="H310" s="283"/>
      <c r="I310" s="283"/>
      <c r="J310" s="370"/>
      <c r="L310" s="62" t="str">
        <f t="shared" si="108"/>
        <v>niet ok</v>
      </c>
      <c r="M310" s="62"/>
      <c r="N310" s="205">
        <v>3</v>
      </c>
      <c r="O310" s="32">
        <f t="shared" si="109"/>
        <v>1</v>
      </c>
      <c r="P310" s="32">
        <f t="shared" si="110"/>
        <v>0</v>
      </c>
      <c r="Q310" s="32">
        <f t="shared" si="110"/>
        <v>1</v>
      </c>
      <c r="R310" s="32">
        <f t="shared" si="110"/>
        <v>0</v>
      </c>
      <c r="S310" s="32">
        <f t="shared" si="110"/>
        <v>0</v>
      </c>
      <c r="U310" s="278">
        <f t="shared" si="111"/>
        <v>0</v>
      </c>
      <c r="V310" s="278">
        <f t="shared" si="111"/>
        <v>0</v>
      </c>
      <c r="W310" s="278">
        <f t="shared" si="111"/>
        <v>0</v>
      </c>
      <c r="X310" s="278">
        <f t="shared" si="111"/>
        <v>0</v>
      </c>
    </row>
    <row r="311" spans="1:30" ht="24" x14ac:dyDescent="0.2">
      <c r="A311" s="507"/>
      <c r="B311" s="172"/>
      <c r="C311" s="275" t="s">
        <v>764</v>
      </c>
      <c r="D311" s="200" t="s">
        <v>887</v>
      </c>
      <c r="E311" s="275"/>
      <c r="F311" s="275" t="s">
        <v>736</v>
      </c>
      <c r="G311" s="283"/>
      <c r="H311" s="283"/>
      <c r="I311" s="283"/>
      <c r="J311" s="370"/>
      <c r="L311" s="62" t="str">
        <f t="shared" si="108"/>
        <v>niet ok</v>
      </c>
      <c r="M311" s="62"/>
      <c r="N311" s="205">
        <v>3</v>
      </c>
      <c r="O311" s="32">
        <f t="shared" si="109"/>
        <v>1</v>
      </c>
      <c r="P311" s="32">
        <f t="shared" si="110"/>
        <v>0</v>
      </c>
      <c r="Q311" s="32">
        <f t="shared" si="110"/>
        <v>1</v>
      </c>
      <c r="R311" s="32">
        <f t="shared" si="110"/>
        <v>0</v>
      </c>
      <c r="S311" s="32">
        <f t="shared" si="110"/>
        <v>0</v>
      </c>
      <c r="U311" s="278">
        <f t="shared" si="111"/>
        <v>0</v>
      </c>
      <c r="V311" s="278">
        <f t="shared" si="111"/>
        <v>0</v>
      </c>
      <c r="W311" s="278">
        <f t="shared" si="111"/>
        <v>0</v>
      </c>
      <c r="X311" s="278">
        <f t="shared" si="111"/>
        <v>0</v>
      </c>
    </row>
    <row r="312" spans="1:30" x14ac:dyDescent="0.2">
      <c r="A312" s="507"/>
      <c r="B312" s="172"/>
      <c r="C312" s="275" t="s">
        <v>762</v>
      </c>
      <c r="D312" s="200" t="s">
        <v>890</v>
      </c>
      <c r="E312" s="275"/>
      <c r="F312" s="275"/>
      <c r="G312" s="283"/>
      <c r="H312" s="283"/>
      <c r="I312" s="283"/>
      <c r="J312" s="370"/>
      <c r="L312" s="62" t="str">
        <f t="shared" si="108"/>
        <v>niet ok</v>
      </c>
      <c r="M312" s="62"/>
      <c r="N312" s="205">
        <v>3</v>
      </c>
      <c r="O312" s="32">
        <f t="shared" si="109"/>
        <v>1</v>
      </c>
      <c r="P312" s="32">
        <f t="shared" si="110"/>
        <v>0</v>
      </c>
      <c r="Q312" s="32">
        <f t="shared" si="110"/>
        <v>1</v>
      </c>
      <c r="R312" s="32">
        <f t="shared" si="110"/>
        <v>0</v>
      </c>
      <c r="S312" s="32">
        <f t="shared" si="110"/>
        <v>0</v>
      </c>
      <c r="U312" s="278">
        <f t="shared" si="111"/>
        <v>0</v>
      </c>
      <c r="V312" s="278">
        <f t="shared" si="111"/>
        <v>0</v>
      </c>
      <c r="W312" s="278">
        <f t="shared" si="111"/>
        <v>0</v>
      </c>
      <c r="X312" s="278">
        <f t="shared" si="111"/>
        <v>0</v>
      </c>
    </row>
    <row r="313" spans="1:30" ht="36" x14ac:dyDescent="0.2">
      <c r="A313" s="507"/>
      <c r="B313" s="172"/>
      <c r="C313" s="275" t="s">
        <v>762</v>
      </c>
      <c r="D313" s="200" t="s">
        <v>892</v>
      </c>
      <c r="E313" s="275"/>
      <c r="F313" s="275"/>
      <c r="G313" s="283"/>
      <c r="H313" s="283"/>
      <c r="I313" s="283"/>
      <c r="J313" s="370"/>
      <c r="L313" s="62" t="str">
        <f t="shared" si="108"/>
        <v>niet ok</v>
      </c>
      <c r="M313" s="62"/>
      <c r="N313" s="205">
        <v>3</v>
      </c>
      <c r="O313" s="32">
        <f t="shared" si="109"/>
        <v>1</v>
      </c>
      <c r="P313" s="32">
        <f t="shared" si="110"/>
        <v>0</v>
      </c>
      <c r="Q313" s="32">
        <f t="shared" si="110"/>
        <v>1</v>
      </c>
      <c r="R313" s="32">
        <f t="shared" si="110"/>
        <v>0</v>
      </c>
      <c r="S313" s="32">
        <f t="shared" si="110"/>
        <v>0</v>
      </c>
      <c r="U313" s="278">
        <f t="shared" si="111"/>
        <v>0</v>
      </c>
      <c r="V313" s="278">
        <f t="shared" si="111"/>
        <v>0</v>
      </c>
      <c r="W313" s="278">
        <f t="shared" si="111"/>
        <v>0</v>
      </c>
      <c r="X313" s="278">
        <f t="shared" si="111"/>
        <v>0</v>
      </c>
    </row>
    <row r="314" spans="1:30" x14ac:dyDescent="0.2">
      <c r="A314" s="508">
        <v>4</v>
      </c>
      <c r="B314" s="172"/>
      <c r="C314" s="275" t="s">
        <v>763</v>
      </c>
      <c r="D314" s="200" t="s">
        <v>891</v>
      </c>
      <c r="E314" s="275"/>
      <c r="F314" s="275"/>
      <c r="G314" s="283"/>
      <c r="H314" s="283"/>
      <c r="I314" s="283"/>
      <c r="J314" s="370"/>
      <c r="L314" s="62" t="str">
        <f t="shared" si="108"/>
        <v>niet ok</v>
      </c>
      <c r="M314" s="62"/>
      <c r="N314" s="205">
        <v>4</v>
      </c>
      <c r="O314" s="32">
        <f t="shared" si="109"/>
        <v>1</v>
      </c>
      <c r="P314" s="32">
        <f t="shared" si="110"/>
        <v>0</v>
      </c>
      <c r="Q314" s="32">
        <f t="shared" si="110"/>
        <v>0</v>
      </c>
      <c r="R314" s="32">
        <f t="shared" si="110"/>
        <v>1</v>
      </c>
      <c r="S314" s="32">
        <f t="shared" si="110"/>
        <v>0</v>
      </c>
      <c r="U314" s="278">
        <f t="shared" si="111"/>
        <v>0</v>
      </c>
      <c r="V314" s="278">
        <f t="shared" si="111"/>
        <v>0</v>
      </c>
      <c r="W314" s="278">
        <f t="shared" si="111"/>
        <v>0</v>
      </c>
      <c r="X314" s="278">
        <f t="shared" si="111"/>
        <v>0</v>
      </c>
    </row>
    <row r="315" spans="1:30" x14ac:dyDescent="0.2">
      <c r="A315" s="508"/>
      <c r="B315" s="172"/>
      <c r="C315" s="275" t="s">
        <v>763</v>
      </c>
      <c r="D315" s="198" t="s">
        <v>1214</v>
      </c>
      <c r="E315" s="275"/>
      <c r="F315" s="275"/>
      <c r="G315" s="283"/>
      <c r="H315" s="283"/>
      <c r="I315" s="283"/>
      <c r="J315" s="370"/>
      <c r="L315" s="62" t="str">
        <f t="shared" si="108"/>
        <v>niet ok</v>
      </c>
      <c r="M315" s="62"/>
      <c r="N315" s="205">
        <v>4</v>
      </c>
      <c r="O315" s="32">
        <f t="shared" si="109"/>
        <v>1</v>
      </c>
      <c r="P315" s="32">
        <f t="shared" si="110"/>
        <v>0</v>
      </c>
      <c r="Q315" s="32">
        <f t="shared" si="110"/>
        <v>0</v>
      </c>
      <c r="R315" s="32">
        <f t="shared" si="110"/>
        <v>1</v>
      </c>
      <c r="S315" s="32">
        <f t="shared" si="110"/>
        <v>0</v>
      </c>
      <c r="U315" s="278">
        <f t="shared" si="111"/>
        <v>0</v>
      </c>
      <c r="V315" s="278">
        <f t="shared" si="111"/>
        <v>0</v>
      </c>
      <c r="W315" s="278">
        <f t="shared" si="111"/>
        <v>0</v>
      </c>
      <c r="X315" s="278">
        <f t="shared" si="111"/>
        <v>0</v>
      </c>
    </row>
    <row r="316" spans="1:30" x14ac:dyDescent="0.2">
      <c r="A316" s="508"/>
      <c r="B316" s="172"/>
      <c r="C316" s="275" t="s">
        <v>762</v>
      </c>
      <c r="D316" s="200" t="s">
        <v>894</v>
      </c>
      <c r="E316" s="275"/>
      <c r="F316" s="275"/>
      <c r="G316" s="283"/>
      <c r="H316" s="283"/>
      <c r="I316" s="283"/>
      <c r="J316" s="370"/>
      <c r="L316" s="62" t="str">
        <f t="shared" si="108"/>
        <v>niet ok</v>
      </c>
      <c r="M316" s="62"/>
      <c r="N316" s="205">
        <v>4</v>
      </c>
      <c r="O316" s="32">
        <f t="shared" si="109"/>
        <v>1</v>
      </c>
      <c r="P316" s="32">
        <f t="shared" si="110"/>
        <v>0</v>
      </c>
      <c r="Q316" s="32">
        <f t="shared" si="110"/>
        <v>0</v>
      </c>
      <c r="R316" s="32">
        <f t="shared" si="110"/>
        <v>1</v>
      </c>
      <c r="S316" s="32">
        <f t="shared" si="110"/>
        <v>0</v>
      </c>
      <c r="U316" s="278">
        <f t="shared" si="111"/>
        <v>0</v>
      </c>
      <c r="V316" s="278">
        <f t="shared" si="111"/>
        <v>0</v>
      </c>
      <c r="W316" s="278">
        <f t="shared" si="111"/>
        <v>0</v>
      </c>
      <c r="X316" s="278">
        <f t="shared" si="111"/>
        <v>0</v>
      </c>
    </row>
    <row r="317" spans="1:30" ht="80.45" customHeight="1" x14ac:dyDescent="0.2">
      <c r="A317" s="512">
        <v>5</v>
      </c>
      <c r="B317" s="172"/>
      <c r="C317" s="275" t="s">
        <v>763</v>
      </c>
      <c r="D317" s="200" t="s">
        <v>893</v>
      </c>
      <c r="E317" s="275"/>
      <c r="F317" s="275"/>
      <c r="G317" s="283"/>
      <c r="H317" s="283"/>
      <c r="I317" s="283"/>
      <c r="J317" s="370"/>
      <c r="L317" s="62" t="str">
        <f t="shared" si="108"/>
        <v>niet ok</v>
      </c>
      <c r="M317" s="62"/>
      <c r="N317" s="205">
        <v>5</v>
      </c>
      <c r="O317" s="32">
        <f t="shared" si="109"/>
        <v>1</v>
      </c>
      <c r="P317" s="32">
        <f t="shared" si="110"/>
        <v>0</v>
      </c>
      <c r="Q317" s="32">
        <f t="shared" si="110"/>
        <v>0</v>
      </c>
      <c r="R317" s="32">
        <f t="shared" si="110"/>
        <v>0</v>
      </c>
      <c r="S317" s="32">
        <f t="shared" si="110"/>
        <v>1</v>
      </c>
      <c r="U317" s="278">
        <f t="shared" si="111"/>
        <v>0</v>
      </c>
      <c r="V317" s="278">
        <f t="shared" si="111"/>
        <v>0</v>
      </c>
      <c r="W317" s="278">
        <f t="shared" si="111"/>
        <v>0</v>
      </c>
      <c r="X317" s="278">
        <f t="shared" si="111"/>
        <v>0</v>
      </c>
    </row>
    <row r="318" spans="1:30" ht="72.75" thickBot="1" x14ac:dyDescent="0.25">
      <c r="A318" s="513"/>
      <c r="B318" s="188"/>
      <c r="C318" s="248" t="s">
        <v>762</v>
      </c>
      <c r="D318" s="254" t="s">
        <v>1008</v>
      </c>
      <c r="E318" s="248"/>
      <c r="F318" s="248"/>
      <c r="G318" s="371"/>
      <c r="H318" s="371"/>
      <c r="I318" s="371"/>
      <c r="J318" s="372"/>
      <c r="L318" s="62" t="str">
        <f t="shared" si="108"/>
        <v>niet ok</v>
      </c>
      <c r="M318" s="62"/>
      <c r="N318" s="205">
        <v>5</v>
      </c>
      <c r="O318" s="32">
        <f t="shared" si="109"/>
        <v>1</v>
      </c>
      <c r="P318" s="32">
        <f t="shared" si="110"/>
        <v>0</v>
      </c>
      <c r="Q318" s="32">
        <f t="shared" si="110"/>
        <v>0</v>
      </c>
      <c r="R318" s="32">
        <f t="shared" si="110"/>
        <v>0</v>
      </c>
      <c r="S318" s="32">
        <f t="shared" si="110"/>
        <v>1</v>
      </c>
      <c r="U318" s="278">
        <f t="shared" si="111"/>
        <v>0</v>
      </c>
      <c r="V318" s="278">
        <f t="shared" si="111"/>
        <v>0</v>
      </c>
      <c r="W318" s="278">
        <f t="shared" si="111"/>
        <v>0</v>
      </c>
      <c r="X318" s="278">
        <f t="shared" si="111"/>
        <v>0</v>
      </c>
    </row>
    <row r="319" spans="1:30" x14ac:dyDescent="0.2">
      <c r="L319" s="62"/>
      <c r="M319" s="62"/>
      <c r="N319" s="62" t="str">
        <f>IF(COUNT(N301:N318)=SUM(P319:S319),"OK","niet ok")</f>
        <v>OK</v>
      </c>
      <c r="O319" s="32"/>
      <c r="P319" s="32">
        <f>SUM(P301:P318)</f>
        <v>7</v>
      </c>
      <c r="Q319" s="32">
        <f t="shared" ref="Q319:S319" si="112">SUM(Q301:Q318)</f>
        <v>6</v>
      </c>
      <c r="R319" s="32">
        <f t="shared" si="112"/>
        <v>3</v>
      </c>
      <c r="S319" s="32">
        <f t="shared" si="112"/>
        <v>2</v>
      </c>
      <c r="U319" s="32">
        <f t="shared" ref="U319:X319" si="113">SUM(U301:U318)</f>
        <v>0</v>
      </c>
      <c r="V319" s="32">
        <f t="shared" si="113"/>
        <v>0</v>
      </c>
      <c r="W319" s="32">
        <f t="shared" si="113"/>
        <v>0</v>
      </c>
      <c r="X319" s="32">
        <f t="shared" si="113"/>
        <v>0</v>
      </c>
      <c r="Z319" s="278">
        <f>IF(P319=0,0,U319/P319)</f>
        <v>0</v>
      </c>
      <c r="AA319" s="278">
        <f t="shared" ref="AA319" si="114">IF(Q319=0,0,V319/Q319)</f>
        <v>0</v>
      </c>
      <c r="AB319" s="278">
        <f t="shared" ref="AB319" si="115">IF(R319=0,0,W319/R319)</f>
        <v>0</v>
      </c>
      <c r="AC319" s="278">
        <f t="shared" ref="AC319" si="116">IF(S319=0,0,X319/S319)</f>
        <v>0</v>
      </c>
      <c r="AD319" s="277">
        <f>1+SUM(Z319:AC319)</f>
        <v>1</v>
      </c>
    </row>
  </sheetData>
  <sheetProtection password="88C7" sheet="1" objects="1" scenarios="1"/>
  <mergeCells count="127">
    <mergeCell ref="P15:S15"/>
    <mergeCell ref="U15:X15"/>
    <mergeCell ref="Z15:AC15"/>
    <mergeCell ref="C10:C12"/>
    <mergeCell ref="J14:J16"/>
    <mergeCell ref="A17:A22"/>
    <mergeCell ref="A2:A12"/>
    <mergeCell ref="C2:C4"/>
    <mergeCell ref="C5:C6"/>
    <mergeCell ref="C7:C8"/>
    <mergeCell ref="J38:J40"/>
    <mergeCell ref="A41:A46"/>
    <mergeCell ref="A47:A53"/>
    <mergeCell ref="A54:A60"/>
    <mergeCell ref="A63:A65"/>
    <mergeCell ref="B63:B65"/>
    <mergeCell ref="C63:D63"/>
    <mergeCell ref="G63:I63"/>
    <mergeCell ref="J63:J65"/>
    <mergeCell ref="A38:A40"/>
    <mergeCell ref="B38:B40"/>
    <mergeCell ref="C38:D38"/>
    <mergeCell ref="C128:D128"/>
    <mergeCell ref="G128:I128"/>
    <mergeCell ref="J128:J130"/>
    <mergeCell ref="C129:C130"/>
    <mergeCell ref="G129:I129"/>
    <mergeCell ref="C100:D100"/>
    <mergeCell ref="G100:I100"/>
    <mergeCell ref="J100:J102"/>
    <mergeCell ref="A103:A108"/>
    <mergeCell ref="A109:A117"/>
    <mergeCell ref="A118:A124"/>
    <mergeCell ref="A100:A102"/>
    <mergeCell ref="B100:B102"/>
    <mergeCell ref="A131:A137"/>
    <mergeCell ref="A138:A142"/>
    <mergeCell ref="A143:A148"/>
    <mergeCell ref="A149:A154"/>
    <mergeCell ref="A156:A158"/>
    <mergeCell ref="B156:B158"/>
    <mergeCell ref="A125:A126"/>
    <mergeCell ref="A128:A130"/>
    <mergeCell ref="B128:B130"/>
    <mergeCell ref="A195:A197"/>
    <mergeCell ref="B195:B197"/>
    <mergeCell ref="C195:D195"/>
    <mergeCell ref="G195:I195"/>
    <mergeCell ref="J195:J197"/>
    <mergeCell ref="C196:C197"/>
    <mergeCell ref="G196:I196"/>
    <mergeCell ref="C156:D156"/>
    <mergeCell ref="J156:J158"/>
    <mergeCell ref="A159:A167"/>
    <mergeCell ref="A168:A180"/>
    <mergeCell ref="A181:A191"/>
    <mergeCell ref="G156:I156"/>
    <mergeCell ref="G157:I157"/>
    <mergeCell ref="J237:J239"/>
    <mergeCell ref="A240:A245"/>
    <mergeCell ref="A246:A254"/>
    <mergeCell ref="A255:A258"/>
    <mergeCell ref="C238:C239"/>
    <mergeCell ref="G238:I238"/>
    <mergeCell ref="A1:D1"/>
    <mergeCell ref="C39:C40"/>
    <mergeCell ref="C64:C65"/>
    <mergeCell ref="C101:C102"/>
    <mergeCell ref="A66:A72"/>
    <mergeCell ref="A73:A87"/>
    <mergeCell ref="A88:A95"/>
    <mergeCell ref="A96:A98"/>
    <mergeCell ref="A23:A28"/>
    <mergeCell ref="A29:A34"/>
    <mergeCell ref="A35:A36"/>
    <mergeCell ref="A14:A16"/>
    <mergeCell ref="B14:B16"/>
    <mergeCell ref="C14:D14"/>
    <mergeCell ref="A198:A208"/>
    <mergeCell ref="A209:A222"/>
    <mergeCell ref="A223:A233"/>
    <mergeCell ref="A234:A235"/>
    <mergeCell ref="J298:J300"/>
    <mergeCell ref="C299:C300"/>
    <mergeCell ref="C264:C265"/>
    <mergeCell ref="A282:A284"/>
    <mergeCell ref="B282:B284"/>
    <mergeCell ref="C282:D282"/>
    <mergeCell ref="C283:C284"/>
    <mergeCell ref="A285:A288"/>
    <mergeCell ref="A289:A291"/>
    <mergeCell ref="A279:A280"/>
    <mergeCell ref="G282:I282"/>
    <mergeCell ref="J282:J284"/>
    <mergeCell ref="A292:A294"/>
    <mergeCell ref="A295:A296"/>
    <mergeCell ref="J263:J265"/>
    <mergeCell ref="A266:A269"/>
    <mergeCell ref="A270:A274"/>
    <mergeCell ref="A275:A278"/>
    <mergeCell ref="G264:I264"/>
    <mergeCell ref="G283:I283"/>
    <mergeCell ref="G299:I299"/>
    <mergeCell ref="A301:A307"/>
    <mergeCell ref="A308:A313"/>
    <mergeCell ref="A314:A316"/>
    <mergeCell ref="A317:A318"/>
    <mergeCell ref="G14:I14"/>
    <mergeCell ref="G15:I15"/>
    <mergeCell ref="G38:I38"/>
    <mergeCell ref="G39:I39"/>
    <mergeCell ref="G64:I64"/>
    <mergeCell ref="G101:I101"/>
    <mergeCell ref="A298:A300"/>
    <mergeCell ref="B298:B300"/>
    <mergeCell ref="C298:D298"/>
    <mergeCell ref="G298:I298"/>
    <mergeCell ref="A263:A265"/>
    <mergeCell ref="B263:B265"/>
    <mergeCell ref="A259:A261"/>
    <mergeCell ref="C263:D263"/>
    <mergeCell ref="G263:I263"/>
    <mergeCell ref="C237:D237"/>
    <mergeCell ref="G237:I237"/>
    <mergeCell ref="A237:A239"/>
    <mergeCell ref="B237:B239"/>
    <mergeCell ref="A192:A193"/>
  </mergeCells>
  <conditionalFormatting sqref="C154:D154 C143:D143 F149:F154 C144:F147 D148 D150:E153 C147:C153 C133:F142">
    <cfRule type="colorScale" priority="45">
      <colorScale>
        <cfvo type="min"/>
        <cfvo type="max"/>
        <color rgb="FFFF7128"/>
        <color rgb="FFFFEF9C"/>
      </colorScale>
    </cfRule>
  </conditionalFormatting>
  <conditionalFormatting sqref="F143">
    <cfRule type="colorScale" priority="44">
      <colorScale>
        <cfvo type="min"/>
        <cfvo type="max"/>
        <color rgb="FFFF7128"/>
        <color rgb="FFFFEF9C"/>
      </colorScale>
    </cfRule>
  </conditionalFormatting>
  <conditionalFormatting sqref="M198:M204 M209:M215 M207 M220:M221 M235:M238 M225:M233 L236:L238">
    <cfRule type="expression" dxfId="40" priority="43">
      <formula>$P198="Ja"</formula>
    </cfRule>
  </conditionalFormatting>
  <conditionalFormatting sqref="M223:M224">
    <cfRule type="expression" dxfId="39" priority="42">
      <formula>$P206="Ja"</formula>
    </cfRule>
  </conditionalFormatting>
  <conditionalFormatting sqref="M206">
    <cfRule type="expression" dxfId="38" priority="41">
      <formula>$P205="Ja"</formula>
    </cfRule>
  </conditionalFormatting>
  <conditionalFormatting sqref="M205">
    <cfRule type="expression" dxfId="37" priority="40">
      <formula>$P205="Ja"</formula>
    </cfRule>
  </conditionalFormatting>
  <conditionalFormatting sqref="M216">
    <cfRule type="expression" dxfId="36" priority="39">
      <formula>$P216="Ja"</formula>
    </cfRule>
  </conditionalFormatting>
  <conditionalFormatting sqref="M222">
    <cfRule type="expression" dxfId="35" priority="38">
      <formula>$P222="Ja"</formula>
    </cfRule>
  </conditionalFormatting>
  <conditionalFormatting sqref="M198:M204 M225:M232 M235:M238">
    <cfRule type="expression" dxfId="34" priority="36">
      <formula>$P198="Ja"</formula>
    </cfRule>
  </conditionalFormatting>
  <conditionalFormatting sqref="M223:M224">
    <cfRule type="expression" dxfId="33" priority="35">
      <formula>$P206="Ja"</formula>
    </cfRule>
  </conditionalFormatting>
  <conditionalFormatting sqref="M206">
    <cfRule type="expression" dxfId="32" priority="34">
      <formula>$P205="Ja"</formula>
    </cfRule>
  </conditionalFormatting>
  <conditionalFormatting sqref="M205">
    <cfRule type="expression" dxfId="31" priority="33">
      <formula>$P205="Ja"</formula>
    </cfRule>
  </conditionalFormatting>
  <conditionalFormatting sqref="M216">
    <cfRule type="expression" dxfId="30" priority="32">
      <formula>$P216="Ja"</formula>
    </cfRule>
  </conditionalFormatting>
  <conditionalFormatting sqref="M222">
    <cfRule type="expression" dxfId="29" priority="31">
      <formula>$P222="Ja"</formula>
    </cfRule>
  </conditionalFormatting>
  <conditionalFormatting sqref="D214">
    <cfRule type="expression" dxfId="28" priority="29">
      <formula>$P209="Ja"</formula>
    </cfRule>
  </conditionalFormatting>
  <conditionalFormatting sqref="D220">
    <cfRule type="expression" dxfId="27" priority="28">
      <formula>$P217="Ja"</formula>
    </cfRule>
  </conditionalFormatting>
  <conditionalFormatting sqref="D222">
    <cfRule type="expression" dxfId="26" priority="27">
      <formula>#REF!="Ja"</formula>
    </cfRule>
  </conditionalFormatting>
  <conditionalFormatting sqref="D219">
    <cfRule type="expression" dxfId="25" priority="26">
      <formula>$P218="Ja"</formula>
    </cfRule>
  </conditionalFormatting>
  <conditionalFormatting sqref="D232">
    <cfRule type="expression" dxfId="24" priority="25">
      <formula>$P234="Ja"</formula>
    </cfRule>
  </conditionalFormatting>
  <conditionalFormatting sqref="B17:J36 B240:J261 B159:J193 B66:J89">
    <cfRule type="expression" dxfId="23" priority="24">
      <formula>$L17="OK"</formula>
    </cfRule>
  </conditionalFormatting>
  <conditionalFormatting sqref="B59:J61 B41:J57">
    <cfRule type="expression" dxfId="22" priority="23">
      <formula>$L41="OK"</formula>
    </cfRule>
  </conditionalFormatting>
  <conditionalFormatting sqref="B98:C98 E98:J98 B91:J97">
    <cfRule type="expression" dxfId="21" priority="22">
      <formula>$L91="OK"</formula>
    </cfRule>
  </conditionalFormatting>
  <conditionalFormatting sqref="B103:J120 B123:J126">
    <cfRule type="expression" dxfId="20" priority="21">
      <formula>$L103="OK"</formula>
    </cfRule>
  </conditionalFormatting>
  <conditionalFormatting sqref="B131:J154">
    <cfRule type="expression" dxfId="19" priority="20">
      <formula>$L131="OK"</formula>
    </cfRule>
  </conditionalFormatting>
  <conditionalFormatting sqref="B198:J212 B214:J230 B213:C213 E213:J213 B232:J235 B231:C231 E231:J231">
    <cfRule type="expression" dxfId="18" priority="18">
      <formula>$L198="OK"</formula>
    </cfRule>
  </conditionalFormatting>
  <conditionalFormatting sqref="B266:J280">
    <cfRule type="expression" dxfId="17" priority="16">
      <formula>$L266="OK"</formula>
    </cfRule>
  </conditionalFormatting>
  <conditionalFormatting sqref="B285:J296">
    <cfRule type="expression" dxfId="16" priority="15">
      <formula>$L285="OK"</formula>
    </cfRule>
  </conditionalFormatting>
  <conditionalFormatting sqref="B301:J318">
    <cfRule type="expression" dxfId="15" priority="14">
      <formula>$L301="OK"</formula>
    </cfRule>
  </conditionalFormatting>
  <conditionalFormatting sqref="D98">
    <cfRule type="expression" dxfId="14" priority="13">
      <formula>$L98="OK"</formula>
    </cfRule>
  </conditionalFormatting>
  <conditionalFormatting sqref="B58:J58">
    <cfRule type="expression" dxfId="13" priority="12">
      <formula>$L58="OK"</formula>
    </cfRule>
  </conditionalFormatting>
  <conditionalFormatting sqref="B90:J90">
    <cfRule type="expression" dxfId="12" priority="11">
      <formula>$L90="OK"</formula>
    </cfRule>
  </conditionalFormatting>
  <conditionalFormatting sqref="B121:J122">
    <cfRule type="expression" dxfId="11" priority="10">
      <formula>$L121="OK"</formula>
    </cfRule>
  </conditionalFormatting>
  <conditionalFormatting sqref="D213">
    <cfRule type="expression" dxfId="10" priority="9">
      <formula>$P208="Ja"</formula>
    </cfRule>
  </conditionalFormatting>
  <conditionalFormatting sqref="D231">
    <cfRule type="expression" dxfId="9" priority="8">
      <formula>$L231="OK"</formula>
    </cfRule>
  </conditionalFormatting>
  <conditionalFormatting sqref="D89">
    <cfRule type="expression" dxfId="8" priority="7">
      <formula>$L89="OK"</formula>
    </cfRule>
  </conditionalFormatting>
  <conditionalFormatting sqref="D174:F174">
    <cfRule type="expression" dxfId="7" priority="6">
      <formula>$L174="OK"</formula>
    </cfRule>
  </conditionalFormatting>
  <conditionalFormatting sqref="D224">
    <cfRule type="expression" dxfId="6" priority="5">
      <formula>$L224="OK"</formula>
    </cfRule>
  </conditionalFormatting>
  <conditionalFormatting sqref="D256">
    <cfRule type="expression" dxfId="5" priority="4">
      <formula>$L256="OK"</formula>
    </cfRule>
  </conditionalFormatting>
  <conditionalFormatting sqref="D256">
    <cfRule type="expression" dxfId="4" priority="3">
      <formula>$L256="OK"</formula>
    </cfRule>
  </conditionalFormatting>
  <conditionalFormatting sqref="D177:J177">
    <cfRule type="expression" dxfId="3" priority="2">
      <formula>$L177="OK"</formula>
    </cfRule>
  </conditionalFormatting>
  <conditionalFormatting sqref="D184:J184">
    <cfRule type="expression" dxfId="2" priority="1">
      <formula>$L184="OK"</formula>
    </cfRule>
  </conditionalFormatting>
  <dataValidations count="1">
    <dataValidation type="list" allowBlank="1" showInputMessage="1" showErrorMessage="1" sqref="G266:I280 G285:I296 G301:I318 G240:I261 G66:I98 G41:I61 G17:I36 G159:I193 G198:I235 G131:I154 G103:I126">
      <formula1>$G$2:$G$3</formula1>
    </dataValidation>
  </dataValidations>
  <pageMargins left="0.70866141732283472" right="0.70866141732283472" top="0.74803149606299213" bottom="0.74803149606299213" header="0.31496062992125984" footer="0.31496062992125984"/>
  <pageSetup paperSize="9" scale="63" fitToHeight="20" orientation="landscape" horizontalDpi="1200" verticalDpi="1200" r:id="rId1"/>
  <headerFooter>
    <oddHeader>&amp;C&amp;"Arial,Vet"&amp;8Self Assessment Questionnaire&amp;"Arial,Standaard"
Opgesteld door Veiligheid Voorop is samenwerking met Royal HaskoningDHV</oddHeader>
    <oddFooter>&amp;CVersie juni 2015</oddFooter>
  </headerFooter>
  <rowBreaks count="19" manualBreakCount="19">
    <brk id="12" max="9" man="1"/>
    <brk id="28" max="9" man="1"/>
    <brk id="36" max="9" man="1"/>
    <brk id="61" max="9" man="1"/>
    <brk id="81" max="9" man="1"/>
    <brk id="98" max="9" man="1"/>
    <brk id="117" max="9" man="1"/>
    <brk id="126" max="9" man="1"/>
    <brk id="142" max="9" man="1"/>
    <brk id="155" max="9" man="1"/>
    <brk id="171" max="9" man="1"/>
    <brk id="193" max="9" man="1"/>
    <brk id="215" max="9" man="1"/>
    <brk id="236" max="9" man="1"/>
    <brk id="258" max="9" man="1"/>
    <brk id="261" max="9" man="1"/>
    <brk id="280" max="9" man="1"/>
    <brk id="281" max="9" man="1"/>
    <brk id="297"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abSelected="1" zoomScale="80" zoomScaleNormal="80" workbookViewId="0">
      <selection activeCell="D33" sqref="D33"/>
    </sheetView>
  </sheetViews>
  <sheetFormatPr defaultRowHeight="12" x14ac:dyDescent="0.2"/>
  <cols>
    <col min="1" max="1" width="22.42578125" customWidth="1"/>
    <col min="2" max="2" width="39.28515625" bestFit="1" customWidth="1"/>
    <col min="4" max="4" width="12" bestFit="1" customWidth="1"/>
    <col min="5" max="5" width="25.28515625" customWidth="1"/>
  </cols>
  <sheetData>
    <row r="1" spans="1:4" ht="15" x14ac:dyDescent="0.25">
      <c r="A1" s="694" t="s">
        <v>1093</v>
      </c>
      <c r="B1" s="695"/>
      <c r="C1" s="210" t="s">
        <v>646</v>
      </c>
      <c r="D1" s="211" t="s">
        <v>1094</v>
      </c>
    </row>
    <row r="2" spans="1:4" ht="12" customHeight="1" x14ac:dyDescent="0.2">
      <c r="A2" s="696" t="s">
        <v>507</v>
      </c>
      <c r="B2" s="24" t="str">
        <f>Veiligheidscultuur!E2</f>
        <v>1.A.1 Rol van het management t.a.v. veiligheid</v>
      </c>
      <c r="C2" s="45" t="str">
        <f>Veiligheidscultuur!H33</f>
        <v>niet / onjuist ingevuld</v>
      </c>
      <c r="D2" s="373">
        <v>4</v>
      </c>
    </row>
    <row r="3" spans="1:4" x14ac:dyDescent="0.2">
      <c r="A3" s="696"/>
      <c r="B3" s="24" t="str">
        <f>Veiligheidscultuur!E3</f>
        <v>1.A.2 Rol van de wachtchef t.a.v. veiligheid</v>
      </c>
      <c r="C3" s="45" t="str">
        <f>Veiligheidscultuur!H42</f>
        <v>niet / onjuist ingevuld</v>
      </c>
      <c r="D3" s="373">
        <v>4</v>
      </c>
    </row>
    <row r="4" spans="1:4" x14ac:dyDescent="0.2">
      <c r="A4" s="696"/>
      <c r="B4" s="24" t="str">
        <f>Veiligheidscultuur!E4</f>
        <v>1.A.3 Rol van de medewerker t.a.v. veiligheid</v>
      </c>
      <c r="C4" s="45" t="str">
        <f>Veiligheidscultuur!H50</f>
        <v>niet / onjuist ingevuld</v>
      </c>
      <c r="D4" s="373">
        <v>4</v>
      </c>
    </row>
    <row r="5" spans="1:4" x14ac:dyDescent="0.2">
      <c r="A5" s="696"/>
      <c r="B5" s="24" t="str">
        <f>Veiligheidscultuur!E5</f>
        <v>1.A.4 Veiligheidscommunicatie</v>
      </c>
      <c r="C5" s="45" t="str">
        <f>Veiligheidscultuur!H58</f>
        <v>niet / onjuist ingevuld</v>
      </c>
      <c r="D5" s="373">
        <v>4</v>
      </c>
    </row>
    <row r="6" spans="1:4" x14ac:dyDescent="0.2">
      <c r="A6" s="696"/>
      <c r="B6" s="24" t="str">
        <f>Veiligheidscultuur!E6</f>
        <v>1.A.5 Belonen of straffen op basis van veiligheid</v>
      </c>
      <c r="C6" s="45" t="str">
        <f>Veiligheidscultuur!H66</f>
        <v>niet / onjuist ingevuld</v>
      </c>
      <c r="D6" s="373">
        <v>4</v>
      </c>
    </row>
    <row r="7" spans="1:4" x14ac:dyDescent="0.2">
      <c r="A7" s="696" t="s">
        <v>981</v>
      </c>
      <c r="B7" s="24" t="str">
        <f>Veiligheidscultuur!E7</f>
        <v>1.B.1 Visie van management op incidenten</v>
      </c>
      <c r="C7" s="45" t="str">
        <f>Veiligheidscultuur!H74</f>
        <v>niet / onjuist ingevuld</v>
      </c>
      <c r="D7" s="373">
        <v>4</v>
      </c>
    </row>
    <row r="8" spans="1:4" x14ac:dyDescent="0.2">
      <c r="A8" s="696"/>
      <c r="B8" s="24" t="str">
        <f>Veiligheidscultuur!E8</f>
        <v>1.B.2 Balans tussen veiligheid en winst</v>
      </c>
      <c r="C8" s="45" t="str">
        <f>Veiligheidscultuur!H82</f>
        <v>niet / onjuist ingevuld</v>
      </c>
      <c r="D8" s="373">
        <v>4</v>
      </c>
    </row>
    <row r="9" spans="1:4" x14ac:dyDescent="0.2">
      <c r="A9" s="696"/>
      <c r="B9" s="24" t="str">
        <f>Veiligheidscultuur!E9</f>
        <v>1.B.3 Omgang met risico's</v>
      </c>
      <c r="C9" s="45" t="str">
        <f>Veiligheidscultuur!H90</f>
        <v>niet / onjuist ingevuld</v>
      </c>
      <c r="D9" s="373">
        <v>4</v>
      </c>
    </row>
    <row r="10" spans="1:4" x14ac:dyDescent="0.2">
      <c r="A10" s="696" t="s">
        <v>509</v>
      </c>
      <c r="B10" s="24" t="str">
        <f>Veiligheidscultuur!E10</f>
        <v>1.C.1 Training en opleiding</v>
      </c>
      <c r="C10" s="45" t="str">
        <f>Veiligheidscultuur!H98</f>
        <v>niet / onjuist ingevuld</v>
      </c>
      <c r="D10" s="373">
        <v>4</v>
      </c>
    </row>
    <row r="11" spans="1:4" x14ac:dyDescent="0.2">
      <c r="A11" s="696"/>
      <c r="B11" s="24" t="str">
        <f>Veiligheidscultuur!E11</f>
        <v>1.C.2 Status van de veiligheidsafdeling</v>
      </c>
      <c r="C11" s="45" t="str">
        <f>Veiligheidscultuur!H107</f>
        <v>niet / onjuist ingevuld</v>
      </c>
      <c r="D11" s="373">
        <v>4</v>
      </c>
    </row>
    <row r="12" spans="1:4" x14ac:dyDescent="0.2">
      <c r="A12" s="696"/>
      <c r="B12" s="24" t="str">
        <f>Veiligheidscultuur!E12</f>
        <v>1.C.3 Veilig werken met aannemers</v>
      </c>
      <c r="C12" s="45" t="str">
        <f>Veiligheidscultuur!H116</f>
        <v>niet / onjuist ingevuld</v>
      </c>
      <c r="D12" s="373">
        <v>4</v>
      </c>
    </row>
    <row r="13" spans="1:4" x14ac:dyDescent="0.2">
      <c r="A13" s="696"/>
      <c r="B13" s="24" t="str">
        <f>Veiligheidscultuur!E13</f>
        <v>1.C.4 Stakeholder management</v>
      </c>
      <c r="C13" s="45" t="str">
        <f>Veiligheidscultuur!H124</f>
        <v>niet / onjuist ingevuld</v>
      </c>
      <c r="D13" s="373">
        <v>4</v>
      </c>
    </row>
    <row r="14" spans="1:4" x14ac:dyDescent="0.2">
      <c r="A14" s="696" t="s">
        <v>510</v>
      </c>
      <c r="B14" s="24" t="str">
        <f>Veiligheidscultuur!E14</f>
        <v>1.D.1 Werkplanning en werkvergunning</v>
      </c>
      <c r="C14" s="45" t="str">
        <f>Veiligheidscultuur!H132</f>
        <v>niet / onjuist ingevuld</v>
      </c>
      <c r="D14" s="373">
        <v>4</v>
      </c>
    </row>
    <row r="15" spans="1:4" x14ac:dyDescent="0.2">
      <c r="A15" s="696"/>
      <c r="B15" s="24" t="str">
        <f>Veiligheidscultuur!E15</f>
        <v>1.D.2 Uitvoering en toezicht op veilig werken</v>
      </c>
      <c r="C15" s="45" t="str">
        <f>Veiligheidscultuur!H140</f>
        <v>niet / onjuist ingevuld</v>
      </c>
      <c r="D15" s="373">
        <v>4</v>
      </c>
    </row>
    <row r="16" spans="1:4" x14ac:dyDescent="0.2">
      <c r="A16" s="696"/>
      <c r="B16" s="24" t="str">
        <f>Veiligheidscultuur!E16</f>
        <v>1.D.3 Omgaan met wijzigingen</v>
      </c>
      <c r="C16" s="45" t="str">
        <f>Veiligheidscultuur!H148</f>
        <v>niet / onjuist ingevuld</v>
      </c>
      <c r="D16" s="373">
        <v>4</v>
      </c>
    </row>
    <row r="17" spans="1:4" x14ac:dyDescent="0.2">
      <c r="A17" s="696"/>
      <c r="B17" s="24" t="str">
        <f>Veiligheidscultuur!E17</f>
        <v>1.D.4 Onderhoudsmanagement</v>
      </c>
      <c r="C17" s="45" t="str">
        <f>Veiligheidscultuur!H156</f>
        <v>niet / onjuist ingevuld</v>
      </c>
      <c r="D17" s="373">
        <v>4</v>
      </c>
    </row>
    <row r="18" spans="1:4" x14ac:dyDescent="0.2">
      <c r="A18" s="241" t="s">
        <v>1036</v>
      </c>
      <c r="B18" s="24" t="str">
        <f>Veiligheidscultuur!E18</f>
        <v>1.E.1 Doel van procedures</v>
      </c>
      <c r="C18" s="45" t="str">
        <f>Veiligheidscultuur!H164</f>
        <v>niet / onjuist ingevuld</v>
      </c>
      <c r="D18" s="373">
        <v>4</v>
      </c>
    </row>
    <row r="19" spans="1:4" x14ac:dyDescent="0.2">
      <c r="A19" s="696" t="s">
        <v>637</v>
      </c>
      <c r="B19" s="24" t="str">
        <f>Veiligheidscultuur!E19</f>
        <v>1.F.1 Rapportage van incidenten</v>
      </c>
      <c r="C19" s="45" t="str">
        <f>Veiligheidscultuur!H172</f>
        <v>niet / onjuist ingevuld</v>
      </c>
      <c r="D19" s="373">
        <v>4</v>
      </c>
    </row>
    <row r="20" spans="1:4" x14ac:dyDescent="0.2">
      <c r="A20" s="696"/>
      <c r="B20" s="24" t="str">
        <f>Veiligheidscultuur!E20</f>
        <v>1.F.2 Leren van incidenten</v>
      </c>
      <c r="C20" s="45" t="str">
        <f>Veiligheidscultuur!H180</f>
        <v>niet / onjuist ingevuld</v>
      </c>
      <c r="D20" s="373">
        <v>4</v>
      </c>
    </row>
    <row r="21" spans="1:4" x14ac:dyDescent="0.2">
      <c r="A21" s="696"/>
      <c r="B21" s="24" t="str">
        <f>Veiligheidscultuur!E21</f>
        <v>1.F.3 Veiligheidsoverleggen</v>
      </c>
      <c r="C21" s="45" t="str">
        <f>Veiligheidscultuur!H188</f>
        <v>niet / onjuist ingevuld</v>
      </c>
      <c r="D21" s="373">
        <v>4</v>
      </c>
    </row>
    <row r="22" spans="1:4" x14ac:dyDescent="0.2">
      <c r="A22" s="241" t="s">
        <v>512</v>
      </c>
      <c r="B22" s="24" t="str">
        <f>Veiligheidscultuur!E22</f>
        <v>1.G.1 Audits</v>
      </c>
      <c r="C22" s="45" t="str">
        <f>Veiligheidscultuur!H196</f>
        <v>niet / onjuist ingevuld</v>
      </c>
      <c r="D22" s="373">
        <v>4</v>
      </c>
    </row>
    <row r="23" spans="1:4" ht="13.5" thickBot="1" x14ac:dyDescent="0.25">
      <c r="A23" s="212" t="s">
        <v>1049</v>
      </c>
      <c r="B23" s="29"/>
      <c r="C23" s="213" t="e">
        <f>AVERAGE(C2:C22)</f>
        <v>#DIV/0!</v>
      </c>
      <c r="D23" s="214">
        <f>AVERAGE(D2:D22)</f>
        <v>4</v>
      </c>
    </row>
    <row r="31" spans="1:4" ht="12.75" thickBot="1" x14ac:dyDescent="0.25"/>
    <row r="32" spans="1:4" ht="15" x14ac:dyDescent="0.25">
      <c r="A32" s="692" t="s">
        <v>1095</v>
      </c>
      <c r="B32" s="693"/>
      <c r="C32" s="215" t="s">
        <v>646</v>
      </c>
      <c r="D32" s="219" t="s">
        <v>1094</v>
      </c>
    </row>
    <row r="33" spans="1:4" x14ac:dyDescent="0.2">
      <c r="A33" s="691" t="s">
        <v>340</v>
      </c>
      <c r="B33" s="25" t="str">
        <f>Veiligheidsmanagement!C3</f>
        <v>2.A.1 Beleid</v>
      </c>
      <c r="C33" s="220">
        <f>Veiligheidsmanagement!J22</f>
        <v>1</v>
      </c>
      <c r="D33" s="373">
        <v>4</v>
      </c>
    </row>
    <row r="34" spans="1:4" x14ac:dyDescent="0.2">
      <c r="A34" s="691"/>
      <c r="B34" s="25" t="str">
        <f>Veiligheidsmanagement!C4</f>
        <v>2.A.2 Eisen</v>
      </c>
      <c r="C34" s="220">
        <f>Veiligheidsmanagement!J35</f>
        <v>1</v>
      </c>
      <c r="D34" s="373">
        <v>4</v>
      </c>
    </row>
    <row r="35" spans="1:4" x14ac:dyDescent="0.2">
      <c r="A35" s="691"/>
      <c r="B35" s="25" t="str">
        <f>Veiligheidsmanagement!E5</f>
        <v>2.A.3 Doelstellingen</v>
      </c>
      <c r="C35" s="220">
        <f>Veiligheidsmanagement!J49</f>
        <v>1</v>
      </c>
      <c r="D35" s="373">
        <v>4</v>
      </c>
    </row>
    <row r="36" spans="1:4" x14ac:dyDescent="0.2">
      <c r="A36" s="691"/>
      <c r="B36" s="25" t="str">
        <f>Veiligheidsmanagement!E6</f>
        <v>2.A.4 Beheersing managementsysteem</v>
      </c>
      <c r="C36" s="220">
        <f>Veiligheidsmanagement!J64</f>
        <v>1</v>
      </c>
      <c r="D36" s="373">
        <v>4</v>
      </c>
    </row>
    <row r="37" spans="1:4" x14ac:dyDescent="0.2">
      <c r="A37" s="691" t="s">
        <v>588</v>
      </c>
      <c r="B37" s="25" t="str">
        <f>Veiligheidsmanagement!E7</f>
        <v>2.B.1 Taken en verantwoordelijkheden</v>
      </c>
      <c r="C37" s="220">
        <f>Veiligheidsmanagement!J79</f>
        <v>1</v>
      </c>
      <c r="D37" s="373">
        <v>4</v>
      </c>
    </row>
    <row r="38" spans="1:4" x14ac:dyDescent="0.2">
      <c r="A38" s="691"/>
      <c r="B38" s="25" t="str">
        <f>Veiligheidsmanagement!E8</f>
        <v>2.B.2 Bekwaamheid en training</v>
      </c>
      <c r="C38" s="220">
        <f>Veiligheidsmanagement!J93</f>
        <v>1</v>
      </c>
      <c r="D38" s="373">
        <v>4</v>
      </c>
    </row>
    <row r="39" spans="1:4" x14ac:dyDescent="0.2">
      <c r="A39" s="691"/>
      <c r="B39" s="25" t="str">
        <f>Veiligheidsmanagement!E9</f>
        <v>2.B.3 Communicatie, participatie en overleg</v>
      </c>
      <c r="C39" s="220">
        <f>Veiligheidsmanagement!J111</f>
        <v>1</v>
      </c>
      <c r="D39" s="373">
        <v>4</v>
      </c>
    </row>
    <row r="40" spans="1:4" x14ac:dyDescent="0.2">
      <c r="A40" s="691"/>
      <c r="B40" s="25" t="str">
        <f>Veiligheidsmanagement!E10</f>
        <v>2.B.4 Contractormanagement</v>
      </c>
      <c r="C40" s="220">
        <f>Veiligheidsmanagement!J129</f>
        <v>1</v>
      </c>
      <c r="D40" s="373">
        <v>4</v>
      </c>
    </row>
    <row r="41" spans="1:4" x14ac:dyDescent="0.2">
      <c r="A41" s="691"/>
      <c r="B41" s="25" t="str">
        <f>Veiligheidsmanagement!E11</f>
        <v>2.B.5 Stakeholdermanagement</v>
      </c>
      <c r="C41" s="220">
        <f>Veiligheidsmanagement!J146</f>
        <v>1</v>
      </c>
      <c r="D41" s="373">
        <v>4</v>
      </c>
    </row>
    <row r="42" spans="1:4" ht="36" x14ac:dyDescent="0.2">
      <c r="A42" s="224" t="s">
        <v>342</v>
      </c>
      <c r="B42" s="25" t="str">
        <f>Veiligheidsmanagement!E12</f>
        <v>2.C.1 Risico identificatie en analyse</v>
      </c>
      <c r="C42" s="220">
        <f>Veiligheidsmanagement!J162</f>
        <v>1</v>
      </c>
      <c r="D42" s="373">
        <v>4</v>
      </c>
    </row>
    <row r="43" spans="1:4" x14ac:dyDescent="0.2">
      <c r="A43" s="691" t="s">
        <v>343</v>
      </c>
      <c r="B43" s="25" t="str">
        <f>Veiligheidsmanagement!E13</f>
        <v>2.D.1 Werkbeheersing</v>
      </c>
      <c r="C43" s="220">
        <f>Veiligheidsmanagement!J180</f>
        <v>1</v>
      </c>
      <c r="D43" s="373">
        <v>4</v>
      </c>
    </row>
    <row r="44" spans="1:4" x14ac:dyDescent="0.2">
      <c r="A44" s="691"/>
      <c r="B44" s="25" t="str">
        <f>Veiligheidsmanagement!E14</f>
        <v>2.D.2 Integriteit van installaties</v>
      </c>
      <c r="C44" s="220">
        <f>Veiligheidsmanagement!J197</f>
        <v>1</v>
      </c>
      <c r="D44" s="373">
        <v>4</v>
      </c>
    </row>
    <row r="45" spans="1:4" ht="24" x14ac:dyDescent="0.2">
      <c r="A45" s="224" t="s">
        <v>358</v>
      </c>
      <c r="B45" s="25" t="str">
        <f>Veiligheidsmanagement!E15</f>
        <v>2.E.1 Omgaan met wijzigingen</v>
      </c>
      <c r="C45" s="220">
        <f>Veiligheidsmanagement!J218</f>
        <v>1</v>
      </c>
      <c r="D45" s="373">
        <v>4</v>
      </c>
    </row>
    <row r="46" spans="1:4" ht="24" x14ac:dyDescent="0.2">
      <c r="A46" s="224" t="s">
        <v>344</v>
      </c>
      <c r="B46" s="25" t="str">
        <f>Veiligheidsmanagement!E16</f>
        <v>2.F.1 De planning voor noodsituaties</v>
      </c>
      <c r="C46" s="220">
        <f>Veiligheidsmanagement!J235</f>
        <v>1</v>
      </c>
      <c r="D46" s="373">
        <v>4</v>
      </c>
    </row>
    <row r="47" spans="1:4" ht="24" x14ac:dyDescent="0.2">
      <c r="A47" s="691" t="s">
        <v>345</v>
      </c>
      <c r="B47" s="25" t="str">
        <f>Veiligheidsmanagement!E17</f>
        <v>2.G.1 Incidentenrapportage -analyse en opvolging</v>
      </c>
      <c r="C47" s="220">
        <f>Veiligheidsmanagement!J259</f>
        <v>1</v>
      </c>
      <c r="D47" s="373">
        <v>4</v>
      </c>
    </row>
    <row r="48" spans="1:4" x14ac:dyDescent="0.2">
      <c r="A48" s="691"/>
      <c r="B48" s="25" t="str">
        <f>Veiligheidsmanagement!E18</f>
        <v>2.G.2 Prestatiemetingen</v>
      </c>
      <c r="C48" s="220">
        <f>Veiligheidsmanagement!J279</f>
        <v>1</v>
      </c>
      <c r="D48" s="373">
        <v>4</v>
      </c>
    </row>
    <row r="49" spans="1:4" x14ac:dyDescent="0.2">
      <c r="A49" s="691" t="s">
        <v>346</v>
      </c>
      <c r="B49" s="25" t="str">
        <f>Veiligheidsmanagement!E19</f>
        <v>2.H.1 Audits</v>
      </c>
      <c r="C49" s="220">
        <f>Veiligheidsmanagement!J296</f>
        <v>1</v>
      </c>
      <c r="D49" s="373">
        <v>4</v>
      </c>
    </row>
    <row r="50" spans="1:4" x14ac:dyDescent="0.2">
      <c r="A50" s="691"/>
      <c r="B50" s="25" t="str">
        <f>Veiligheidsmanagement!E20</f>
        <v>2.H.2 Directiebeoordeling</v>
      </c>
      <c r="C50" s="220">
        <f>Veiligheidsmanagement!J312</f>
        <v>1</v>
      </c>
      <c r="D50" s="373">
        <v>4</v>
      </c>
    </row>
    <row r="51" spans="1:4" s="218" customFormat="1" ht="13.5" thickBot="1" x14ac:dyDescent="0.25">
      <c r="A51" s="212" t="s">
        <v>1049</v>
      </c>
      <c r="B51" s="221"/>
      <c r="C51" s="222">
        <f>AVERAGE(C33:C50)</f>
        <v>1</v>
      </c>
      <c r="D51" s="223">
        <f>AVERAGE(D33:D50)</f>
        <v>4</v>
      </c>
    </row>
    <row r="59" spans="1:4" ht="12.75" thickBot="1" x14ac:dyDescent="0.25"/>
    <row r="60" spans="1:4" ht="15" x14ac:dyDescent="0.25">
      <c r="A60" s="699" t="s">
        <v>1131</v>
      </c>
      <c r="B60" s="700"/>
      <c r="C60" s="232" t="s">
        <v>646</v>
      </c>
      <c r="D60" s="233" t="s">
        <v>1094</v>
      </c>
    </row>
    <row r="61" spans="1:4" x14ac:dyDescent="0.2">
      <c r="A61" s="697" t="s">
        <v>721</v>
      </c>
      <c r="B61" s="24" t="str">
        <f>'Technische installaties'!D2</f>
        <v>3.A.1 Procesinstallatie</v>
      </c>
      <c r="C61" s="84">
        <f>'Technische installaties'!AD37</f>
        <v>1</v>
      </c>
      <c r="D61" s="373">
        <v>4</v>
      </c>
    </row>
    <row r="62" spans="1:4" x14ac:dyDescent="0.2">
      <c r="A62" s="697"/>
      <c r="B62" s="24" t="str">
        <f>'Technische installaties'!D3</f>
        <v>3.A.2 Slangen</v>
      </c>
      <c r="C62" s="84">
        <f>'Technische installaties'!AD62</f>
        <v>1</v>
      </c>
      <c r="D62" s="373">
        <v>4</v>
      </c>
    </row>
    <row r="63" spans="1:4" x14ac:dyDescent="0.2">
      <c r="A63" s="697"/>
      <c r="B63" s="24" t="str">
        <f>'Technische installaties'!D4</f>
        <v>3.A.3 Drumming &amp; blending</v>
      </c>
      <c r="C63" s="84">
        <f>'Technische installaties'!AD99</f>
        <v>1</v>
      </c>
      <c r="D63" s="373">
        <v>4</v>
      </c>
    </row>
    <row r="64" spans="1:4" x14ac:dyDescent="0.2">
      <c r="A64" s="697" t="s">
        <v>520</v>
      </c>
      <c r="B64" s="24" t="str">
        <f>'Technische installaties'!D5</f>
        <v>3.B.1 Magazijnen (opslagruimte gevaarlijke stoffen)</v>
      </c>
      <c r="C64" s="84">
        <f>'Technische installaties'!AD127</f>
        <v>1</v>
      </c>
      <c r="D64" s="373">
        <v>4</v>
      </c>
    </row>
    <row r="65" spans="1:4" x14ac:dyDescent="0.2">
      <c r="A65" s="697"/>
      <c r="B65" s="24" t="str">
        <f>'Technische installaties'!D6</f>
        <v>3.B.2 Opslagtanks</v>
      </c>
      <c r="C65" s="84">
        <f>'Technische installaties'!AD155</f>
        <v>1</v>
      </c>
      <c r="D65" s="373">
        <v>4</v>
      </c>
    </row>
    <row r="66" spans="1:4" x14ac:dyDescent="0.2">
      <c r="A66" s="698" t="s">
        <v>521</v>
      </c>
      <c r="B66" s="24" t="str">
        <f>'Technische installaties'!D7</f>
        <v>3.C.1 Los- / laadvoorziening voor tankwagen en wagon</v>
      </c>
      <c r="C66" s="84">
        <f>'Technische installaties'!AD194</f>
        <v>1</v>
      </c>
      <c r="D66" s="373">
        <v>4</v>
      </c>
    </row>
    <row r="67" spans="1:4" x14ac:dyDescent="0.2">
      <c r="A67" s="698"/>
      <c r="B67" s="24" t="str">
        <f>'Technische installaties'!D8</f>
        <v>3.C.2 Los- / laadvoorziening voor schepen</v>
      </c>
      <c r="C67" s="84">
        <f>'Technische installaties'!AD236</f>
        <v>1</v>
      </c>
      <c r="D67" s="373">
        <v>4</v>
      </c>
    </row>
    <row r="68" spans="1:4" x14ac:dyDescent="0.2">
      <c r="A68" s="242" t="s">
        <v>527</v>
      </c>
      <c r="B68" s="24" t="str">
        <f>'Technische installaties'!D9</f>
        <v>3.D.1 Brandbeveiligingsinstallaties</v>
      </c>
      <c r="C68" s="84">
        <f>'Technische installaties'!AD262</f>
        <v>1</v>
      </c>
      <c r="D68" s="373">
        <v>4</v>
      </c>
    </row>
    <row r="69" spans="1:4" x14ac:dyDescent="0.2">
      <c r="A69" s="697" t="s">
        <v>220</v>
      </c>
      <c r="B69" s="24" t="str">
        <f>'Technische installaties'!D10</f>
        <v>3.E.1 Verblijfsgebouwen</v>
      </c>
      <c r="C69" s="84">
        <f>'Technische installaties'!AD281</f>
        <v>1</v>
      </c>
      <c r="D69" s="373">
        <v>4</v>
      </c>
    </row>
    <row r="70" spans="1:4" x14ac:dyDescent="0.2">
      <c r="A70" s="697"/>
      <c r="B70" s="24" t="str">
        <f>'Technische installaties'!D11</f>
        <v>3.E.2 Materieel: steigers (geen rolsteiger)</v>
      </c>
      <c r="C70" s="84">
        <f>'Technische installaties'!AD297</f>
        <v>1</v>
      </c>
      <c r="D70" s="373">
        <v>4</v>
      </c>
    </row>
    <row r="71" spans="1:4" x14ac:dyDescent="0.2">
      <c r="A71" s="697"/>
      <c r="B71" s="24" t="str">
        <f>'Technische installaties'!D12</f>
        <v xml:space="preserve">3.E.3 Materieel: mobiel gereedschap </v>
      </c>
      <c r="C71" s="84">
        <f>'Technische installaties'!AD319</f>
        <v>1</v>
      </c>
      <c r="D71" s="373">
        <v>4</v>
      </c>
    </row>
    <row r="72" spans="1:4" ht="13.5" thickBot="1" x14ac:dyDescent="0.25">
      <c r="A72" s="212" t="s">
        <v>1049</v>
      </c>
      <c r="B72" s="221"/>
      <c r="C72" s="213">
        <f>AVERAGE(C61:C71)</f>
        <v>1</v>
      </c>
      <c r="D72" s="214">
        <f>AVERAGE(D61:D71)</f>
        <v>4</v>
      </c>
    </row>
    <row r="88" spans="1:7" ht="12.75" thickBot="1" x14ac:dyDescent="0.25">
      <c r="A88" s="235" t="s">
        <v>1136</v>
      </c>
    </row>
    <row r="89" spans="1:7" x14ac:dyDescent="0.2">
      <c r="A89" s="702" t="s">
        <v>1133</v>
      </c>
      <c r="B89" s="236" t="s">
        <v>1093</v>
      </c>
      <c r="C89" s="237" t="s">
        <v>646</v>
      </c>
      <c r="D89" s="701" t="s">
        <v>1134</v>
      </c>
      <c r="E89" s="701"/>
      <c r="F89" s="238" t="s">
        <v>646</v>
      </c>
      <c r="G89" s="239" t="s">
        <v>1135</v>
      </c>
    </row>
    <row r="90" spans="1:7" ht="12" customHeight="1" x14ac:dyDescent="0.2">
      <c r="A90" s="703"/>
      <c r="B90" s="24" t="str">
        <f>B5</f>
        <v>1.A.4 Veiligheidscommunicatie</v>
      </c>
      <c r="C90" s="220" t="str">
        <f>C5</f>
        <v>niet / onjuist ingevuld</v>
      </c>
      <c r="D90" s="606" t="str">
        <f>B39</f>
        <v>2.B.3 Communicatie, participatie en overleg</v>
      </c>
      <c r="E90" s="606"/>
      <c r="F90" s="220">
        <f>C39</f>
        <v>1</v>
      </c>
      <c r="G90" s="85" t="e">
        <f>(C90-F90)</f>
        <v>#VALUE!</v>
      </c>
    </row>
    <row r="91" spans="1:7" x14ac:dyDescent="0.2">
      <c r="A91" s="703"/>
      <c r="B91" s="24" t="str">
        <f>B9</f>
        <v>1.B.3 Omgang met risico's</v>
      </c>
      <c r="C91" s="220" t="str">
        <f>C9</f>
        <v>niet / onjuist ingevuld</v>
      </c>
      <c r="D91" s="606" t="str">
        <f>B42</f>
        <v>2.C.1 Risico identificatie en analyse</v>
      </c>
      <c r="E91" s="606"/>
      <c r="F91" s="220">
        <f>C42</f>
        <v>1</v>
      </c>
      <c r="G91" s="85" t="e">
        <f t="shared" ref="G91:G99" si="0">(C91-F91)</f>
        <v>#VALUE!</v>
      </c>
    </row>
    <row r="92" spans="1:7" x14ac:dyDescent="0.2">
      <c r="A92" s="703"/>
      <c r="B92" s="24" t="str">
        <f>B10</f>
        <v>1.C.1 Training en opleiding</v>
      </c>
      <c r="C92" s="220" t="str">
        <f>C10</f>
        <v>niet / onjuist ingevuld</v>
      </c>
      <c r="D92" s="606" t="str">
        <f>B38</f>
        <v>2.B.2 Bekwaamheid en training</v>
      </c>
      <c r="E92" s="606"/>
      <c r="F92" s="220">
        <f>C38</f>
        <v>1</v>
      </c>
      <c r="G92" s="85" t="e">
        <f t="shared" si="0"/>
        <v>#VALUE!</v>
      </c>
    </row>
    <row r="93" spans="1:7" x14ac:dyDescent="0.2">
      <c r="A93" s="703"/>
      <c r="B93" s="24" t="str">
        <f t="shared" ref="B93:C95" si="1">B12</f>
        <v>1.C.3 Veilig werken met aannemers</v>
      </c>
      <c r="C93" s="220" t="str">
        <f t="shared" si="1"/>
        <v>niet / onjuist ingevuld</v>
      </c>
      <c r="D93" s="606" t="str">
        <f>B40</f>
        <v>2.B.4 Contractormanagement</v>
      </c>
      <c r="E93" s="606"/>
      <c r="F93" s="220">
        <f>C40</f>
        <v>1</v>
      </c>
      <c r="G93" s="85" t="e">
        <f t="shared" si="0"/>
        <v>#VALUE!</v>
      </c>
    </row>
    <row r="94" spans="1:7" x14ac:dyDescent="0.2">
      <c r="A94" s="703"/>
      <c r="B94" s="24" t="str">
        <f t="shared" si="1"/>
        <v>1.C.4 Stakeholder management</v>
      </c>
      <c r="C94" s="220" t="str">
        <f t="shared" si="1"/>
        <v>niet / onjuist ingevuld</v>
      </c>
      <c r="D94" s="606" t="str">
        <f>B41</f>
        <v>2.B.5 Stakeholdermanagement</v>
      </c>
      <c r="E94" s="606"/>
      <c r="F94" s="220">
        <f>C41</f>
        <v>1</v>
      </c>
      <c r="G94" s="85" t="e">
        <f t="shared" si="0"/>
        <v>#VALUE!</v>
      </c>
    </row>
    <row r="95" spans="1:7" x14ac:dyDescent="0.2">
      <c r="A95" s="703"/>
      <c r="B95" s="24" t="str">
        <f t="shared" si="1"/>
        <v>1.D.1 Werkplanning en werkvergunning</v>
      </c>
      <c r="C95" s="220" t="str">
        <f t="shared" si="1"/>
        <v>niet / onjuist ingevuld</v>
      </c>
      <c r="D95" s="606" t="str">
        <f>B43</f>
        <v>2.D.1 Werkbeheersing</v>
      </c>
      <c r="E95" s="606"/>
      <c r="F95" s="220">
        <f>C43</f>
        <v>1</v>
      </c>
      <c r="G95" s="85" t="e">
        <f t="shared" si="0"/>
        <v>#VALUE!</v>
      </c>
    </row>
    <row r="96" spans="1:7" x14ac:dyDescent="0.2">
      <c r="A96" s="703"/>
      <c r="B96" s="24" t="str">
        <f t="shared" ref="B96:C99" si="2">B16</f>
        <v>1.D.3 Omgaan met wijzigingen</v>
      </c>
      <c r="C96" s="220" t="str">
        <f t="shared" si="2"/>
        <v>niet / onjuist ingevuld</v>
      </c>
      <c r="D96" s="606" t="str">
        <f>B45</f>
        <v>2.E.1 Omgaan met wijzigingen</v>
      </c>
      <c r="E96" s="606"/>
      <c r="F96" s="220">
        <f>C45</f>
        <v>1</v>
      </c>
      <c r="G96" s="85" t="e">
        <f t="shared" si="0"/>
        <v>#VALUE!</v>
      </c>
    </row>
    <row r="97" spans="1:7" x14ac:dyDescent="0.2">
      <c r="A97" s="703"/>
      <c r="B97" s="24" t="str">
        <f t="shared" si="2"/>
        <v>1.D.4 Onderhoudsmanagement</v>
      </c>
      <c r="C97" s="220" t="str">
        <f t="shared" si="2"/>
        <v>niet / onjuist ingevuld</v>
      </c>
      <c r="D97" s="606" t="str">
        <f>B44</f>
        <v>2.D.2 Integriteit van installaties</v>
      </c>
      <c r="E97" s="606"/>
      <c r="F97" s="220">
        <f>C44</f>
        <v>1</v>
      </c>
      <c r="G97" s="85" t="e">
        <f t="shared" si="0"/>
        <v>#VALUE!</v>
      </c>
    </row>
    <row r="98" spans="1:7" x14ac:dyDescent="0.2">
      <c r="A98" s="703"/>
      <c r="B98" s="24" t="str">
        <f t="shared" si="2"/>
        <v>1.E.1 Doel van procedures</v>
      </c>
      <c r="C98" s="220" t="str">
        <f t="shared" si="2"/>
        <v>niet / onjuist ingevuld</v>
      </c>
      <c r="D98" s="606" t="str">
        <f>B36</f>
        <v>2.A.4 Beheersing managementsysteem</v>
      </c>
      <c r="E98" s="606"/>
      <c r="F98" s="220">
        <f>C36</f>
        <v>1</v>
      </c>
      <c r="G98" s="85" t="e">
        <f t="shared" si="0"/>
        <v>#VALUE!</v>
      </c>
    </row>
    <row r="99" spans="1:7" x14ac:dyDescent="0.2">
      <c r="A99" s="703"/>
      <c r="B99" s="24" t="str">
        <f t="shared" si="2"/>
        <v>1.F.1 Rapportage van incidenten</v>
      </c>
      <c r="C99" s="220" t="str">
        <f t="shared" si="2"/>
        <v>niet / onjuist ingevuld</v>
      </c>
      <c r="D99" s="606" t="str">
        <f>B47</f>
        <v>2.G.1 Incidentenrapportage -analyse en opvolging</v>
      </c>
      <c r="E99" s="606"/>
      <c r="F99" s="220">
        <f>C47</f>
        <v>1</v>
      </c>
      <c r="G99" s="85" t="e">
        <f t="shared" si="0"/>
        <v>#VALUE!</v>
      </c>
    </row>
    <row r="100" spans="1:7" ht="12.75" thickBot="1" x14ac:dyDescent="0.25">
      <c r="A100" s="704"/>
      <c r="B100" s="29" t="str">
        <f>B22</f>
        <v>1.G.1 Audits</v>
      </c>
      <c r="C100" s="240" t="str">
        <f>C22</f>
        <v>niet / onjuist ingevuld</v>
      </c>
      <c r="D100" s="609" t="str">
        <f>B49</f>
        <v>2.H.1 Audits</v>
      </c>
      <c r="E100" s="609"/>
      <c r="F100" s="240">
        <f>C49</f>
        <v>1</v>
      </c>
      <c r="G100" s="87" t="e">
        <f>(C100-F100)</f>
        <v>#VALUE!</v>
      </c>
    </row>
    <row r="108" spans="1:7" ht="12.75" thickBot="1" x14ac:dyDescent="0.25"/>
    <row r="109" spans="1:7" x14ac:dyDescent="0.2">
      <c r="A109" s="533" t="s">
        <v>1137</v>
      </c>
      <c r="B109" s="534"/>
      <c r="C109" s="534"/>
      <c r="D109" s="534"/>
      <c r="E109" s="534"/>
      <c r="F109" s="534"/>
      <c r="G109" s="707"/>
    </row>
    <row r="110" spans="1:7" x14ac:dyDescent="0.2">
      <c r="A110" s="243">
        <v>1</v>
      </c>
      <c r="B110" s="708" t="s">
        <v>1138</v>
      </c>
      <c r="C110" s="606"/>
      <c r="D110" s="606"/>
      <c r="E110" s="606"/>
      <c r="F110" s="606"/>
      <c r="G110" s="705"/>
    </row>
    <row r="111" spans="1:7" x14ac:dyDescent="0.2">
      <c r="A111" s="243">
        <v>2</v>
      </c>
      <c r="B111" s="606"/>
      <c r="C111" s="606"/>
      <c r="D111" s="606"/>
      <c r="E111" s="606"/>
      <c r="F111" s="606"/>
      <c r="G111" s="705"/>
    </row>
    <row r="112" spans="1:7" x14ac:dyDescent="0.2">
      <c r="A112" s="243">
        <v>3</v>
      </c>
      <c r="B112" s="606"/>
      <c r="C112" s="606"/>
      <c r="D112" s="606"/>
      <c r="E112" s="606"/>
      <c r="F112" s="606"/>
      <c r="G112" s="705"/>
    </row>
    <row r="113" spans="1:7" x14ac:dyDescent="0.2">
      <c r="A113" s="243">
        <v>4</v>
      </c>
      <c r="B113" s="606"/>
      <c r="C113" s="606"/>
      <c r="D113" s="606"/>
      <c r="E113" s="606"/>
      <c r="F113" s="606"/>
      <c r="G113" s="705"/>
    </row>
    <row r="114" spans="1:7" x14ac:dyDescent="0.2">
      <c r="A114" s="243">
        <v>5</v>
      </c>
      <c r="B114" s="606"/>
      <c r="C114" s="606"/>
      <c r="D114" s="606"/>
      <c r="E114" s="606"/>
      <c r="F114" s="606"/>
      <c r="G114" s="705"/>
    </row>
    <row r="115" spans="1:7" x14ac:dyDescent="0.2">
      <c r="A115" s="243">
        <v>6</v>
      </c>
      <c r="B115" s="606"/>
      <c r="C115" s="606"/>
      <c r="D115" s="606"/>
      <c r="E115" s="606"/>
      <c r="F115" s="606"/>
      <c r="G115" s="705"/>
    </row>
    <row r="116" spans="1:7" ht="12.75" thickBot="1" x14ac:dyDescent="0.25">
      <c r="A116" s="244">
        <v>7</v>
      </c>
      <c r="B116" s="609"/>
      <c r="C116" s="609"/>
      <c r="D116" s="609"/>
      <c r="E116" s="609"/>
      <c r="F116" s="609"/>
      <c r="G116" s="706"/>
    </row>
  </sheetData>
  <sheetProtection password="88C7" sheet="1" objects="1" scenarios="1" selectLockedCells="1"/>
  <mergeCells count="38">
    <mergeCell ref="B115:G115"/>
    <mergeCell ref="B116:G116"/>
    <mergeCell ref="A109:G109"/>
    <mergeCell ref="B110:G110"/>
    <mergeCell ref="B111:G111"/>
    <mergeCell ref="B112:G112"/>
    <mergeCell ref="B113:G113"/>
    <mergeCell ref="B114:G114"/>
    <mergeCell ref="D99:E99"/>
    <mergeCell ref="D100:E100"/>
    <mergeCell ref="D89:E89"/>
    <mergeCell ref="A89:A100"/>
    <mergeCell ref="D94:E94"/>
    <mergeCell ref="D95:E95"/>
    <mergeCell ref="D96:E96"/>
    <mergeCell ref="D97:E97"/>
    <mergeCell ref="D98:E98"/>
    <mergeCell ref="D90:E90"/>
    <mergeCell ref="D91:E91"/>
    <mergeCell ref="D92:E92"/>
    <mergeCell ref="D93:E93"/>
    <mergeCell ref="A61:A63"/>
    <mergeCell ref="A64:A65"/>
    <mergeCell ref="A66:A67"/>
    <mergeCell ref="A69:A71"/>
    <mergeCell ref="A60:B60"/>
    <mergeCell ref="A49:A50"/>
    <mergeCell ref="A32:B32"/>
    <mergeCell ref="A1:B1"/>
    <mergeCell ref="A33:A36"/>
    <mergeCell ref="A37:A41"/>
    <mergeCell ref="A43:A44"/>
    <mergeCell ref="A47:A48"/>
    <mergeCell ref="A2:A6"/>
    <mergeCell ref="A7:A9"/>
    <mergeCell ref="A10:A13"/>
    <mergeCell ref="A14:A17"/>
    <mergeCell ref="A19:A21"/>
  </mergeCells>
  <conditionalFormatting sqref="G90:G100">
    <cfRule type="cellIs" dxfId="1" priority="3" operator="greaterThan">
      <formula>1</formula>
    </cfRule>
  </conditionalFormatting>
  <conditionalFormatting sqref="G90">
    <cfRule type="cellIs" dxfId="0" priority="1" operator="lessThan">
      <formula>-1</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46" sqref="D46"/>
    </sheetView>
  </sheetViews>
  <sheetFormatPr defaultRowHeight="12" x14ac:dyDescent="0.2"/>
  <sheetData>
    <row r="1" spans="1:1" x14ac:dyDescent="0.2">
      <c r="A1" s="1" t="s">
        <v>1091</v>
      </c>
    </row>
    <row r="2" spans="1:1" x14ac:dyDescent="0.2">
      <c r="A2" s="1" t="s">
        <v>1092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I6" sqref="I6"/>
    </sheetView>
  </sheetViews>
  <sheetFormatPr defaultRowHeight="12" x14ac:dyDescent="0.2"/>
  <cols>
    <col min="1" max="1" width="4.28515625" customWidth="1"/>
    <col min="2" max="2" width="45.42578125" customWidth="1"/>
    <col min="3" max="7" width="20.5703125" customWidth="1"/>
  </cols>
  <sheetData>
    <row r="1" spans="1:7" ht="18" x14ac:dyDescent="0.25">
      <c r="A1" s="245" t="s">
        <v>1149</v>
      </c>
    </row>
    <row r="2" spans="1:7" ht="12.75" thickBot="1" x14ac:dyDescent="0.25"/>
    <row r="3" spans="1:7" s="37" customFormat="1" ht="40.15" customHeight="1" x14ac:dyDescent="0.2">
      <c r="A3" s="394" t="s">
        <v>1139</v>
      </c>
      <c r="B3" s="395"/>
      <c r="C3" s="395"/>
      <c r="D3" s="395"/>
      <c r="E3" s="395"/>
      <c r="F3" s="395"/>
      <c r="G3" s="396"/>
    </row>
    <row r="4" spans="1:7" s="400" customFormat="1" ht="24" x14ac:dyDescent="0.2">
      <c r="A4" s="397" t="s">
        <v>1140</v>
      </c>
      <c r="B4" s="398" t="s">
        <v>1141</v>
      </c>
      <c r="C4" s="398" t="s">
        <v>1142</v>
      </c>
      <c r="D4" s="398" t="s">
        <v>1143</v>
      </c>
      <c r="E4" s="398" t="s">
        <v>1144</v>
      </c>
      <c r="F4" s="398" t="s">
        <v>1145</v>
      </c>
      <c r="G4" s="399" t="s">
        <v>1146</v>
      </c>
    </row>
    <row r="5" spans="1:7" x14ac:dyDescent="0.2">
      <c r="A5" s="243">
        <v>1</v>
      </c>
      <c r="B5" s="24"/>
      <c r="C5" s="24"/>
      <c r="D5" s="24"/>
      <c r="E5" s="24"/>
      <c r="F5" s="24"/>
      <c r="G5" s="60"/>
    </row>
    <row r="6" spans="1:7" x14ac:dyDescent="0.2">
      <c r="A6" s="243">
        <v>2</v>
      </c>
      <c r="B6" s="24"/>
      <c r="C6" s="24"/>
      <c r="D6" s="24"/>
      <c r="E6" s="24"/>
      <c r="F6" s="24"/>
      <c r="G6" s="60"/>
    </row>
    <row r="7" spans="1:7" x14ac:dyDescent="0.2">
      <c r="A7" s="243">
        <v>3</v>
      </c>
      <c r="B7" s="24"/>
      <c r="C7" s="24"/>
      <c r="D7" s="24"/>
      <c r="E7" s="24"/>
      <c r="F7" s="24"/>
      <c r="G7" s="60"/>
    </row>
    <row r="8" spans="1:7" x14ac:dyDescent="0.2">
      <c r="A8" s="243">
        <v>4</v>
      </c>
      <c r="B8" s="24"/>
      <c r="C8" s="24"/>
      <c r="D8" s="24"/>
      <c r="E8" s="24"/>
      <c r="F8" s="24"/>
      <c r="G8" s="60"/>
    </row>
    <row r="9" spans="1:7" ht="12.75" thickBot="1" x14ac:dyDescent="0.25">
      <c r="A9" s="244">
        <v>5</v>
      </c>
      <c r="B9" s="186" t="s">
        <v>1033</v>
      </c>
      <c r="C9" s="29"/>
      <c r="D9" s="29"/>
      <c r="E9" s="29"/>
      <c r="F9" s="29"/>
      <c r="G9" s="7"/>
    </row>
    <row r="10" spans="1:7" ht="12.75" thickBot="1" x14ac:dyDescent="0.25"/>
    <row r="11" spans="1:7" s="37" customFormat="1" ht="35.450000000000003" customHeight="1" x14ac:dyDescent="0.2">
      <c r="A11" s="401" t="s">
        <v>1147</v>
      </c>
      <c r="B11" s="402"/>
      <c r="C11" s="402"/>
      <c r="D11" s="402"/>
      <c r="E11" s="402"/>
      <c r="F11" s="402"/>
      <c r="G11" s="403"/>
    </row>
    <row r="12" spans="1:7" s="37" customFormat="1" ht="24" x14ac:dyDescent="0.2">
      <c r="A12" s="404" t="s">
        <v>1140</v>
      </c>
      <c r="B12" s="405" t="s">
        <v>1141</v>
      </c>
      <c r="C12" s="405" t="s">
        <v>1142</v>
      </c>
      <c r="D12" s="405" t="s">
        <v>1143</v>
      </c>
      <c r="E12" s="405" t="s">
        <v>1144</v>
      </c>
      <c r="F12" s="405" t="s">
        <v>1145</v>
      </c>
      <c r="G12" s="406" t="s">
        <v>1146</v>
      </c>
    </row>
    <row r="13" spans="1:7" x14ac:dyDescent="0.2">
      <c r="A13" s="243">
        <v>1</v>
      </c>
      <c r="B13" s="24" t="s">
        <v>1159</v>
      </c>
      <c r="C13" s="24"/>
      <c r="D13" s="24"/>
      <c r="E13" s="24"/>
      <c r="F13" s="24"/>
      <c r="G13" s="60"/>
    </row>
    <row r="14" spans="1:7" x14ac:dyDescent="0.2">
      <c r="A14" s="243">
        <v>2</v>
      </c>
      <c r="B14" s="24"/>
      <c r="C14" s="24"/>
      <c r="D14" s="24"/>
      <c r="E14" s="24"/>
      <c r="F14" s="24"/>
      <c r="G14" s="60"/>
    </row>
    <row r="15" spans="1:7" x14ac:dyDescent="0.2">
      <c r="A15" s="243">
        <v>3</v>
      </c>
      <c r="B15" s="24"/>
      <c r="C15" s="24"/>
      <c r="D15" s="24"/>
      <c r="E15" s="24"/>
      <c r="F15" s="24"/>
      <c r="G15" s="60"/>
    </row>
    <row r="16" spans="1:7" x14ac:dyDescent="0.2">
      <c r="A16" s="243">
        <v>4</v>
      </c>
      <c r="B16" s="24"/>
      <c r="C16" s="24"/>
      <c r="D16" s="24"/>
      <c r="E16" s="24"/>
      <c r="F16" s="24"/>
      <c r="G16" s="60"/>
    </row>
    <row r="17" spans="1:7" ht="12.75" thickBot="1" x14ac:dyDescent="0.25">
      <c r="A17" s="244">
        <v>5</v>
      </c>
      <c r="B17" s="186" t="s">
        <v>1033</v>
      </c>
      <c r="C17" s="29"/>
      <c r="D17" s="29"/>
      <c r="E17" s="29"/>
      <c r="F17" s="29"/>
      <c r="G17" s="7"/>
    </row>
    <row r="18" spans="1:7" ht="12.75" thickBot="1" x14ac:dyDescent="0.25"/>
    <row r="19" spans="1:7" s="37" customFormat="1" ht="35.450000000000003" customHeight="1" x14ac:dyDescent="0.2">
      <c r="A19" s="407" t="s">
        <v>1148</v>
      </c>
      <c r="B19" s="408"/>
      <c r="C19" s="408"/>
      <c r="D19" s="408"/>
      <c r="E19" s="408"/>
      <c r="F19" s="408"/>
      <c r="G19" s="409"/>
    </row>
    <row r="20" spans="1:7" s="37" customFormat="1" ht="35.450000000000003" customHeight="1" x14ac:dyDescent="0.2">
      <c r="A20" s="410" t="s">
        <v>1140</v>
      </c>
      <c r="B20" s="411" t="s">
        <v>1141</v>
      </c>
      <c r="C20" s="411" t="s">
        <v>1142</v>
      </c>
      <c r="D20" s="411" t="s">
        <v>1143</v>
      </c>
      <c r="E20" s="411" t="s">
        <v>1144</v>
      </c>
      <c r="F20" s="411" t="s">
        <v>1145</v>
      </c>
      <c r="G20" s="412" t="s">
        <v>1146</v>
      </c>
    </row>
    <row r="21" spans="1:7" x14ac:dyDescent="0.2">
      <c r="A21" s="243">
        <v>1</v>
      </c>
      <c r="B21" s="24"/>
      <c r="C21" s="24"/>
      <c r="D21" s="24"/>
      <c r="E21" s="24"/>
      <c r="F21" s="24"/>
      <c r="G21" s="60"/>
    </row>
    <row r="22" spans="1:7" x14ac:dyDescent="0.2">
      <c r="A22" s="243">
        <v>2</v>
      </c>
      <c r="B22" s="24"/>
      <c r="C22" s="24"/>
      <c r="D22" s="24"/>
      <c r="E22" s="24"/>
      <c r="F22" s="24"/>
      <c r="G22" s="60"/>
    </row>
    <row r="23" spans="1:7" x14ac:dyDescent="0.2">
      <c r="A23" s="243">
        <v>3</v>
      </c>
      <c r="B23" s="24"/>
      <c r="C23" s="24"/>
      <c r="D23" s="24"/>
      <c r="E23" s="24"/>
      <c r="F23" s="24"/>
      <c r="G23" s="60"/>
    </row>
    <row r="24" spans="1:7" x14ac:dyDescent="0.2">
      <c r="A24" s="243">
        <v>4</v>
      </c>
      <c r="B24" s="24"/>
      <c r="C24" s="24"/>
      <c r="D24" s="24"/>
      <c r="E24" s="24"/>
      <c r="F24" s="24"/>
      <c r="G24" s="60"/>
    </row>
    <row r="25" spans="1:7" ht="12.75" thickBot="1" x14ac:dyDescent="0.25">
      <c r="A25" s="244">
        <v>5</v>
      </c>
      <c r="B25" s="186" t="s">
        <v>1033</v>
      </c>
      <c r="C25" s="29"/>
      <c r="D25" s="29"/>
      <c r="E25" s="29"/>
      <c r="F25" s="29"/>
      <c r="G25"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B1" zoomScaleNormal="100" workbookViewId="0">
      <pane xSplit="4" ySplit="2" topLeftCell="F3" activePane="bottomRight" state="frozen"/>
      <selection activeCell="B1" sqref="B1"/>
      <selection pane="topRight" activeCell="E1" sqref="E1"/>
      <selection pane="bottomLeft" activeCell="B3" sqref="B3"/>
      <selection pane="bottomRight" activeCell="T65" sqref="T65"/>
    </sheetView>
  </sheetViews>
  <sheetFormatPr defaultRowHeight="12" x14ac:dyDescent="0.2"/>
  <cols>
    <col min="1" max="1" width="3.140625" bestFit="1" customWidth="1"/>
    <col min="2" max="2" width="3.140625" customWidth="1"/>
    <col min="3" max="3" width="24.5703125" style="121" customWidth="1"/>
    <col min="4" max="4" width="5.140625" style="121" bestFit="1" customWidth="1"/>
    <col min="5" max="5" width="42.5703125" style="121" bestFit="1" customWidth="1"/>
    <col min="6" max="6" width="5.42578125" style="113" bestFit="1" customWidth="1"/>
    <col min="7" max="7" width="43.42578125" style="113" customWidth="1"/>
    <col min="8" max="8" width="27.85546875" style="133" hidden="1" customWidth="1"/>
    <col min="9" max="9" width="0" style="133" hidden="1" customWidth="1"/>
    <col min="10" max="10" width="4.140625" style="133" bestFit="1" customWidth="1"/>
    <col min="11" max="11" width="48.140625" style="133" bestFit="1" customWidth="1"/>
    <col min="12" max="12" width="3.85546875" style="128" bestFit="1" customWidth="1"/>
    <col min="13" max="13" width="36" style="121" bestFit="1" customWidth="1"/>
    <col min="14" max="14" width="5.28515625" style="8" bestFit="1" customWidth="1"/>
    <col min="15" max="15" width="53.140625" bestFit="1" customWidth="1"/>
    <col min="16" max="16" width="3.85546875" style="128" bestFit="1" customWidth="1"/>
    <col min="17" max="17" width="40" style="121" bestFit="1" customWidth="1"/>
    <col min="19" max="19" width="24.5703125" customWidth="1"/>
    <col min="23" max="23" width="22.5703125" customWidth="1"/>
  </cols>
  <sheetData>
    <row r="1" spans="1:19" ht="18.75" thickBot="1" x14ac:dyDescent="0.3">
      <c r="A1" s="435" t="s">
        <v>603</v>
      </c>
      <c r="B1" s="435"/>
      <c r="C1" s="435"/>
      <c r="D1" s="435"/>
      <c r="E1" s="436"/>
      <c r="F1" s="457" t="s">
        <v>585</v>
      </c>
      <c r="G1" s="458"/>
      <c r="J1" s="459" t="s">
        <v>571</v>
      </c>
      <c r="K1" s="460"/>
      <c r="L1" s="455" t="s">
        <v>570</v>
      </c>
      <c r="M1" s="456"/>
      <c r="N1" s="453" t="s">
        <v>640</v>
      </c>
      <c r="O1" s="454"/>
      <c r="P1" s="470" t="s">
        <v>604</v>
      </c>
      <c r="Q1" s="471"/>
      <c r="R1" s="439" t="s">
        <v>720</v>
      </c>
      <c r="S1" s="440"/>
    </row>
    <row r="2" spans="1:19" ht="12.75" thickBot="1" x14ac:dyDescent="0.25">
      <c r="A2" s="443" t="s">
        <v>268</v>
      </c>
      <c r="B2" s="498" t="s">
        <v>534</v>
      </c>
      <c r="C2" s="499"/>
      <c r="D2" s="154" t="s">
        <v>453</v>
      </c>
      <c r="E2" s="155" t="s">
        <v>454</v>
      </c>
      <c r="F2" s="134"/>
      <c r="G2" s="139"/>
      <c r="J2" s="135"/>
      <c r="K2" s="145"/>
      <c r="L2" s="500" t="s">
        <v>609</v>
      </c>
      <c r="M2" s="501" t="s">
        <v>385</v>
      </c>
      <c r="N2" s="129"/>
      <c r="O2" s="162"/>
      <c r="P2" s="166"/>
      <c r="Q2" s="167"/>
      <c r="R2" s="165"/>
      <c r="S2" s="161"/>
    </row>
    <row r="3" spans="1:19" x14ac:dyDescent="0.2">
      <c r="A3" s="444"/>
      <c r="B3" s="472" t="s">
        <v>268</v>
      </c>
      <c r="C3" s="451" t="s">
        <v>507</v>
      </c>
      <c r="D3" s="148" t="s">
        <v>484</v>
      </c>
      <c r="E3" s="111" t="s">
        <v>463</v>
      </c>
      <c r="F3" s="134"/>
      <c r="G3" s="139"/>
      <c r="J3" s="135"/>
      <c r="K3" s="145"/>
      <c r="L3" s="500"/>
      <c r="M3" s="501"/>
      <c r="N3" s="130" t="s">
        <v>569</v>
      </c>
      <c r="O3" s="163" t="s">
        <v>566</v>
      </c>
      <c r="P3" s="166" t="s">
        <v>605</v>
      </c>
      <c r="Q3" s="167" t="s">
        <v>606</v>
      </c>
      <c r="R3" s="165"/>
      <c r="S3" s="161"/>
    </row>
    <row r="4" spans="1:19" x14ac:dyDescent="0.2">
      <c r="A4" s="444"/>
      <c r="B4" s="472"/>
      <c r="C4" s="451"/>
      <c r="D4" s="148" t="s">
        <v>485</v>
      </c>
      <c r="E4" s="111" t="s">
        <v>464</v>
      </c>
      <c r="F4" s="134"/>
      <c r="G4" s="139"/>
      <c r="J4" s="135"/>
      <c r="K4" s="145"/>
      <c r="L4" s="500"/>
      <c r="M4" s="501"/>
      <c r="N4" s="130" t="s">
        <v>568</v>
      </c>
      <c r="O4" s="163" t="s">
        <v>567</v>
      </c>
      <c r="P4" s="166" t="s">
        <v>607</v>
      </c>
      <c r="Q4" s="167" t="s">
        <v>608</v>
      </c>
      <c r="R4" s="165"/>
      <c r="S4" s="161"/>
    </row>
    <row r="5" spans="1:19" x14ac:dyDescent="0.2">
      <c r="A5" s="444"/>
      <c r="B5" s="472"/>
      <c r="C5" s="451"/>
      <c r="D5" s="148" t="s">
        <v>486</v>
      </c>
      <c r="E5" s="111" t="s">
        <v>480</v>
      </c>
      <c r="F5" s="134"/>
      <c r="G5" s="139"/>
      <c r="J5" s="135"/>
      <c r="K5" s="145"/>
      <c r="L5" s="500"/>
      <c r="M5" s="501"/>
      <c r="N5" s="129"/>
      <c r="O5" s="162"/>
      <c r="P5" s="166" t="s">
        <v>609</v>
      </c>
      <c r="Q5" s="167" t="s">
        <v>610</v>
      </c>
      <c r="R5" s="165"/>
      <c r="S5" s="161"/>
    </row>
    <row r="6" spans="1:19" x14ac:dyDescent="0.2">
      <c r="A6" s="444"/>
      <c r="B6" s="472"/>
      <c r="C6" s="451" t="s">
        <v>508</v>
      </c>
      <c r="D6" s="148" t="s">
        <v>481</v>
      </c>
      <c r="E6" s="111" t="s">
        <v>471</v>
      </c>
      <c r="F6" s="134"/>
      <c r="G6" s="139"/>
      <c r="J6" s="135"/>
      <c r="K6" s="145"/>
      <c r="L6" s="500"/>
      <c r="M6" s="501"/>
      <c r="N6" s="129"/>
      <c r="O6" s="162"/>
      <c r="P6" s="166" t="s">
        <v>611</v>
      </c>
      <c r="Q6" s="167" t="s">
        <v>612</v>
      </c>
      <c r="R6" s="165"/>
      <c r="S6" s="161"/>
    </row>
    <row r="7" spans="1:19" x14ac:dyDescent="0.2">
      <c r="A7" s="444"/>
      <c r="B7" s="472"/>
      <c r="C7" s="451"/>
      <c r="D7" s="148" t="s">
        <v>482</v>
      </c>
      <c r="E7" s="111" t="s">
        <v>470</v>
      </c>
      <c r="F7" s="134"/>
      <c r="G7" s="139"/>
      <c r="J7" s="135"/>
      <c r="K7" s="145"/>
      <c r="L7" s="500"/>
      <c r="M7" s="501"/>
      <c r="N7" s="129"/>
      <c r="O7" s="162"/>
      <c r="P7" s="166" t="s">
        <v>613</v>
      </c>
      <c r="Q7" s="167" t="s">
        <v>614</v>
      </c>
      <c r="R7" s="165"/>
      <c r="S7" s="161"/>
    </row>
    <row r="8" spans="1:19" x14ac:dyDescent="0.2">
      <c r="A8" s="444"/>
      <c r="B8" s="472"/>
      <c r="C8" s="451"/>
      <c r="D8" s="148" t="s">
        <v>483</v>
      </c>
      <c r="E8" s="111" t="s">
        <v>466</v>
      </c>
      <c r="F8" s="134"/>
      <c r="G8" s="139"/>
      <c r="J8" s="135"/>
      <c r="K8" s="145"/>
      <c r="L8" s="500"/>
      <c r="M8" s="501"/>
      <c r="N8" s="129"/>
      <c r="O8" s="162"/>
      <c r="P8" s="166"/>
      <c r="Q8" s="167"/>
      <c r="R8" s="165"/>
      <c r="S8" s="161"/>
    </row>
    <row r="9" spans="1:19" x14ac:dyDescent="0.2">
      <c r="A9" s="444"/>
      <c r="B9" s="472"/>
      <c r="C9" s="451" t="s">
        <v>509</v>
      </c>
      <c r="D9" s="148" t="s">
        <v>489</v>
      </c>
      <c r="E9" s="111" t="s">
        <v>472</v>
      </c>
      <c r="F9" s="134"/>
      <c r="G9" s="139"/>
      <c r="J9" s="135"/>
      <c r="K9" s="145"/>
      <c r="L9" s="500"/>
      <c r="M9" s="501"/>
      <c r="N9" s="129"/>
      <c r="O9" s="162"/>
      <c r="P9" s="166" t="s">
        <v>615</v>
      </c>
      <c r="Q9" s="167" t="s">
        <v>616</v>
      </c>
      <c r="R9" s="165"/>
      <c r="S9" s="161"/>
    </row>
    <row r="10" spans="1:19" x14ac:dyDescent="0.2">
      <c r="A10" s="444"/>
      <c r="B10" s="472"/>
      <c r="C10" s="451"/>
      <c r="D10" s="148" t="s">
        <v>490</v>
      </c>
      <c r="E10" s="109" t="s">
        <v>465</v>
      </c>
      <c r="F10" s="134"/>
      <c r="G10" s="139"/>
      <c r="J10" s="135"/>
      <c r="K10" s="145"/>
      <c r="L10" s="500"/>
      <c r="M10" s="501"/>
      <c r="N10" s="129"/>
      <c r="O10" s="162"/>
      <c r="P10" s="166" t="s">
        <v>617</v>
      </c>
      <c r="Q10" s="167" t="s">
        <v>618</v>
      </c>
      <c r="R10" s="165"/>
      <c r="S10" s="161"/>
    </row>
    <row r="11" spans="1:19" x14ac:dyDescent="0.2">
      <c r="A11" s="444"/>
      <c r="B11" s="472"/>
      <c r="C11" s="451"/>
      <c r="D11" s="148" t="s">
        <v>491</v>
      </c>
      <c r="E11" s="109" t="s">
        <v>473</v>
      </c>
      <c r="F11" s="134"/>
      <c r="G11" s="139"/>
      <c r="J11" s="135"/>
      <c r="K11" s="145"/>
      <c r="L11" s="500"/>
      <c r="M11" s="501"/>
      <c r="N11" s="129"/>
      <c r="O11" s="162"/>
      <c r="P11" s="166" t="s">
        <v>619</v>
      </c>
      <c r="Q11" s="167" t="s">
        <v>620</v>
      </c>
      <c r="R11" s="165"/>
      <c r="S11" s="161"/>
    </row>
    <row r="12" spans="1:19" x14ac:dyDescent="0.2">
      <c r="A12" s="444"/>
      <c r="B12" s="472"/>
      <c r="C12" s="451" t="s">
        <v>510</v>
      </c>
      <c r="D12" s="148" t="s">
        <v>492</v>
      </c>
      <c r="E12" s="109" t="s">
        <v>474</v>
      </c>
      <c r="F12" s="134"/>
      <c r="G12" s="139"/>
      <c r="J12" s="135"/>
      <c r="K12" s="145"/>
      <c r="L12" s="500"/>
      <c r="M12" s="501"/>
      <c r="N12" s="129"/>
      <c r="O12" s="162"/>
      <c r="P12" s="166" t="s">
        <v>621</v>
      </c>
      <c r="Q12" s="167" t="s">
        <v>622</v>
      </c>
      <c r="R12" s="165"/>
      <c r="S12" s="161"/>
    </row>
    <row r="13" spans="1:19" x14ac:dyDescent="0.2">
      <c r="A13" s="444"/>
      <c r="B13" s="472"/>
      <c r="C13" s="451"/>
      <c r="D13" s="148" t="s">
        <v>493</v>
      </c>
      <c r="E13" s="109" t="s">
        <v>475</v>
      </c>
      <c r="F13" s="134"/>
      <c r="G13" s="139"/>
      <c r="J13" s="135"/>
      <c r="K13" s="145"/>
      <c r="L13" s="500"/>
      <c r="M13" s="501"/>
      <c r="N13" s="129"/>
      <c r="O13" s="162"/>
      <c r="P13" s="166" t="s">
        <v>623</v>
      </c>
      <c r="Q13" s="167" t="s">
        <v>624</v>
      </c>
      <c r="R13" s="165"/>
      <c r="S13" s="161"/>
    </row>
    <row r="14" spans="1:19" x14ac:dyDescent="0.2">
      <c r="A14" s="444"/>
      <c r="B14" s="472"/>
      <c r="C14" s="451"/>
      <c r="D14" s="148" t="s">
        <v>494</v>
      </c>
      <c r="E14" s="109" t="s">
        <v>477</v>
      </c>
      <c r="F14" s="134"/>
      <c r="G14" s="139"/>
      <c r="J14" s="135"/>
      <c r="K14" s="145"/>
      <c r="L14" s="500"/>
      <c r="M14" s="501"/>
      <c r="N14" s="129"/>
      <c r="O14" s="162"/>
      <c r="P14" s="166"/>
      <c r="Q14" s="167"/>
      <c r="R14" s="165"/>
      <c r="S14" s="161"/>
    </row>
    <row r="15" spans="1:19" x14ac:dyDescent="0.2">
      <c r="A15" s="444"/>
      <c r="B15" s="472"/>
      <c r="C15" s="451"/>
      <c r="D15" s="148" t="s">
        <v>495</v>
      </c>
      <c r="E15" s="109" t="s">
        <v>467</v>
      </c>
      <c r="F15" s="134"/>
      <c r="G15" s="139"/>
      <c r="J15" s="135"/>
      <c r="K15" s="145"/>
      <c r="L15" s="500"/>
      <c r="M15" s="501"/>
      <c r="N15" s="129"/>
      <c r="O15" s="162"/>
      <c r="P15" s="166"/>
      <c r="Q15" s="167"/>
      <c r="R15" s="165"/>
      <c r="S15" s="161"/>
    </row>
    <row r="16" spans="1:19" x14ac:dyDescent="0.2">
      <c r="A16" s="444"/>
      <c r="B16" s="472"/>
      <c r="C16" s="122" t="s">
        <v>511</v>
      </c>
      <c r="D16" s="148" t="s">
        <v>496</v>
      </c>
      <c r="E16" s="109" t="s">
        <v>476</v>
      </c>
      <c r="F16" s="134"/>
      <c r="G16" s="139"/>
      <c r="J16" s="135"/>
      <c r="K16" s="145"/>
      <c r="L16" s="500"/>
      <c r="M16" s="501"/>
      <c r="N16" s="129"/>
      <c r="O16" s="162"/>
      <c r="P16" s="166" t="s">
        <v>625</v>
      </c>
      <c r="Q16" s="167" t="s">
        <v>626</v>
      </c>
      <c r="R16" s="165"/>
      <c r="S16" s="161"/>
    </row>
    <row r="17" spans="1:19" ht="22.5" x14ac:dyDescent="0.2">
      <c r="A17" s="444"/>
      <c r="B17" s="472"/>
      <c r="C17" s="451" t="s">
        <v>637</v>
      </c>
      <c r="D17" s="148" t="s">
        <v>497</v>
      </c>
      <c r="E17" s="109" t="s">
        <v>487</v>
      </c>
      <c r="F17" s="134"/>
      <c r="G17" s="139"/>
      <c r="J17" s="135"/>
      <c r="K17" s="145"/>
      <c r="L17" s="500"/>
      <c r="M17" s="501"/>
      <c r="N17" s="129"/>
      <c r="O17" s="162"/>
      <c r="P17" s="166" t="s">
        <v>627</v>
      </c>
      <c r="Q17" s="167" t="s">
        <v>628</v>
      </c>
      <c r="R17" s="165"/>
      <c r="S17" s="161"/>
    </row>
    <row r="18" spans="1:19" x14ac:dyDescent="0.2">
      <c r="A18" s="444"/>
      <c r="B18" s="472"/>
      <c r="C18" s="451"/>
      <c r="D18" s="148" t="s">
        <v>498</v>
      </c>
      <c r="E18" s="109" t="s">
        <v>488</v>
      </c>
      <c r="F18" s="134"/>
      <c r="G18" s="139"/>
      <c r="J18" s="135"/>
      <c r="K18" s="145"/>
      <c r="L18" s="500"/>
      <c r="M18" s="501"/>
      <c r="N18" s="129"/>
      <c r="O18" s="162"/>
      <c r="P18" s="166" t="s">
        <v>629</v>
      </c>
      <c r="Q18" s="167" t="s">
        <v>630</v>
      </c>
      <c r="R18" s="165"/>
      <c r="S18" s="161"/>
    </row>
    <row r="19" spans="1:19" x14ac:dyDescent="0.2">
      <c r="A19" s="444"/>
      <c r="B19" s="472"/>
      <c r="C19" s="451"/>
      <c r="D19" s="148" t="s">
        <v>499</v>
      </c>
      <c r="E19" s="109" t="s">
        <v>638</v>
      </c>
      <c r="F19" s="134"/>
      <c r="G19" s="139"/>
      <c r="J19" s="135"/>
      <c r="K19" s="145"/>
      <c r="L19" s="500"/>
      <c r="M19" s="501"/>
      <c r="N19" s="129"/>
      <c r="O19" s="162"/>
      <c r="P19" s="166" t="s">
        <v>635</v>
      </c>
      <c r="Q19" s="167" t="s">
        <v>639</v>
      </c>
      <c r="R19" s="165"/>
      <c r="S19" s="161"/>
    </row>
    <row r="20" spans="1:19" x14ac:dyDescent="0.2">
      <c r="A20" s="444"/>
      <c r="B20" s="472"/>
      <c r="C20" s="451"/>
      <c r="D20" s="148" t="s">
        <v>500</v>
      </c>
      <c r="E20" s="109" t="s">
        <v>478</v>
      </c>
      <c r="F20" s="134"/>
      <c r="G20" s="139"/>
      <c r="J20" s="135"/>
      <c r="K20" s="145"/>
      <c r="L20" s="500"/>
      <c r="M20" s="501"/>
      <c r="N20" s="129"/>
      <c r="O20" s="162"/>
      <c r="P20" s="166" t="s">
        <v>635</v>
      </c>
      <c r="Q20" s="167" t="s">
        <v>636</v>
      </c>
      <c r="R20" s="165"/>
      <c r="S20" s="161"/>
    </row>
    <row r="21" spans="1:19" x14ac:dyDescent="0.2">
      <c r="A21" s="444"/>
      <c r="B21" s="472"/>
      <c r="C21" s="451"/>
      <c r="D21" s="148" t="s">
        <v>501</v>
      </c>
      <c r="E21" s="109" t="s">
        <v>479</v>
      </c>
      <c r="F21" s="134"/>
      <c r="G21" s="139"/>
      <c r="J21" s="135"/>
      <c r="K21" s="145"/>
      <c r="L21" s="500"/>
      <c r="M21" s="501"/>
      <c r="N21" s="129"/>
      <c r="O21" s="162"/>
      <c r="P21" s="166" t="s">
        <v>633</v>
      </c>
      <c r="Q21" s="167" t="s">
        <v>634</v>
      </c>
      <c r="R21" s="165"/>
      <c r="S21" s="161"/>
    </row>
    <row r="22" spans="1:19" x14ac:dyDescent="0.2">
      <c r="A22" s="444"/>
      <c r="B22" s="472"/>
      <c r="C22" s="451"/>
      <c r="D22" s="148" t="s">
        <v>502</v>
      </c>
      <c r="E22" s="109" t="s">
        <v>468</v>
      </c>
      <c r="F22" s="134"/>
      <c r="G22" s="139"/>
      <c r="J22" s="135"/>
      <c r="K22" s="145"/>
      <c r="L22" s="500"/>
      <c r="M22" s="501"/>
      <c r="N22" s="129"/>
      <c r="O22" s="162"/>
      <c r="P22" s="166"/>
      <c r="Q22" s="167"/>
      <c r="R22" s="165"/>
      <c r="S22" s="161"/>
    </row>
    <row r="23" spans="1:19" x14ac:dyDescent="0.2">
      <c r="A23" s="444"/>
      <c r="B23" s="472"/>
      <c r="C23" s="122" t="s">
        <v>512</v>
      </c>
      <c r="D23" s="148" t="s">
        <v>503</v>
      </c>
      <c r="E23" s="109" t="s">
        <v>505</v>
      </c>
      <c r="F23" s="134"/>
      <c r="G23" s="139"/>
      <c r="J23" s="135"/>
      <c r="K23" s="145"/>
      <c r="L23" s="500"/>
      <c r="M23" s="501"/>
      <c r="N23" s="129"/>
      <c r="O23" s="162"/>
      <c r="P23" s="166" t="s">
        <v>631</v>
      </c>
      <c r="Q23" s="167" t="s">
        <v>450</v>
      </c>
      <c r="R23" s="165"/>
      <c r="S23" s="161"/>
    </row>
    <row r="24" spans="1:19" ht="12.75" thickBot="1" x14ac:dyDescent="0.25">
      <c r="A24" s="445"/>
      <c r="B24" s="473"/>
      <c r="C24" s="127" t="s">
        <v>513</v>
      </c>
      <c r="D24" s="149" t="s">
        <v>504</v>
      </c>
      <c r="E24" s="117" t="s">
        <v>506</v>
      </c>
      <c r="F24" s="134"/>
      <c r="G24" s="139"/>
      <c r="J24" s="135"/>
      <c r="K24" s="145"/>
      <c r="L24" s="500"/>
      <c r="M24" s="501"/>
      <c r="N24" s="129"/>
      <c r="O24" s="162"/>
      <c r="P24" s="166" t="s">
        <v>632</v>
      </c>
      <c r="Q24" s="167" t="s">
        <v>506</v>
      </c>
      <c r="R24" s="165"/>
      <c r="S24" s="161"/>
    </row>
    <row r="25" spans="1:19" ht="12" customHeight="1" x14ac:dyDescent="0.2">
      <c r="A25" s="441"/>
      <c r="B25" s="441" t="s">
        <v>641</v>
      </c>
      <c r="C25" s="452" t="s">
        <v>469</v>
      </c>
      <c r="D25" s="118" t="s">
        <v>414</v>
      </c>
      <c r="E25" s="119" t="s">
        <v>415</v>
      </c>
      <c r="F25" s="461" t="s">
        <v>592</v>
      </c>
      <c r="G25" s="464" t="s">
        <v>586</v>
      </c>
      <c r="H25" s="137" t="s">
        <v>100</v>
      </c>
      <c r="I25" s="136"/>
      <c r="J25" s="476" t="s">
        <v>572</v>
      </c>
      <c r="K25" s="474" t="s">
        <v>602</v>
      </c>
      <c r="L25" s="132"/>
      <c r="M25" s="141"/>
      <c r="N25" s="130" t="s">
        <v>535</v>
      </c>
      <c r="O25" s="163" t="s">
        <v>537</v>
      </c>
      <c r="P25" s="132"/>
      <c r="Q25" s="141"/>
      <c r="R25" s="165"/>
      <c r="S25" s="161"/>
    </row>
    <row r="26" spans="1:19" ht="24" x14ac:dyDescent="0.2">
      <c r="A26" s="441"/>
      <c r="B26" s="441"/>
      <c r="C26" s="452"/>
      <c r="D26" s="118" t="s">
        <v>416</v>
      </c>
      <c r="E26" s="119" t="s">
        <v>419</v>
      </c>
      <c r="F26" s="462"/>
      <c r="G26" s="465"/>
      <c r="H26" s="137" t="s">
        <v>100</v>
      </c>
      <c r="I26" s="136"/>
      <c r="J26" s="478"/>
      <c r="K26" s="479"/>
      <c r="L26" s="132" t="s">
        <v>395</v>
      </c>
      <c r="M26" s="141" t="s">
        <v>391</v>
      </c>
      <c r="N26" s="130" t="s">
        <v>536</v>
      </c>
      <c r="O26" s="163" t="s">
        <v>538</v>
      </c>
      <c r="P26" s="132"/>
      <c r="Q26" s="141"/>
      <c r="R26" s="165"/>
      <c r="S26" s="161"/>
    </row>
    <row r="27" spans="1:19" ht="12" customHeight="1" x14ac:dyDescent="0.2">
      <c r="A27" s="441"/>
      <c r="B27" s="441"/>
      <c r="C27" s="452"/>
      <c r="D27" s="118" t="s">
        <v>417</v>
      </c>
      <c r="E27" s="119" t="s">
        <v>420</v>
      </c>
      <c r="F27" s="462"/>
      <c r="G27" s="465"/>
      <c r="H27" s="137" t="s">
        <v>100</v>
      </c>
      <c r="I27" s="136"/>
      <c r="J27" s="478"/>
      <c r="K27" s="479"/>
      <c r="L27" s="132"/>
      <c r="M27" s="141"/>
      <c r="N27" s="130" t="s">
        <v>539</v>
      </c>
      <c r="O27" s="163" t="s">
        <v>540</v>
      </c>
      <c r="P27" s="132"/>
      <c r="Q27" s="141"/>
      <c r="R27" s="165"/>
      <c r="S27" s="161"/>
    </row>
    <row r="28" spans="1:19" ht="72" x14ac:dyDescent="0.2">
      <c r="A28" s="441"/>
      <c r="B28" s="441"/>
      <c r="C28" s="452"/>
      <c r="D28" s="118" t="s">
        <v>418</v>
      </c>
      <c r="E28" s="119" t="s">
        <v>421</v>
      </c>
      <c r="F28" s="463"/>
      <c r="G28" s="466"/>
      <c r="H28" s="137" t="s">
        <v>100</v>
      </c>
      <c r="I28" s="136"/>
      <c r="J28" s="477" t="s">
        <v>572</v>
      </c>
      <c r="K28" s="475" t="s">
        <v>601</v>
      </c>
      <c r="L28" s="132"/>
      <c r="M28" s="141"/>
      <c r="N28" s="130" t="s">
        <v>542</v>
      </c>
      <c r="O28" s="163" t="s">
        <v>541</v>
      </c>
      <c r="P28" s="132"/>
      <c r="Q28" s="141"/>
      <c r="R28" s="165" t="s">
        <v>699</v>
      </c>
      <c r="S28" s="161" t="s">
        <v>700</v>
      </c>
    </row>
    <row r="29" spans="1:19" ht="24" x14ac:dyDescent="0.2">
      <c r="A29" s="441"/>
      <c r="B29" s="441"/>
      <c r="C29" s="452" t="s">
        <v>588</v>
      </c>
      <c r="D29" s="118" t="s">
        <v>422</v>
      </c>
      <c r="E29" s="119" t="s">
        <v>423</v>
      </c>
      <c r="F29" s="461" t="s">
        <v>591</v>
      </c>
      <c r="G29" s="464" t="s">
        <v>587</v>
      </c>
      <c r="H29" s="137" t="s">
        <v>100</v>
      </c>
      <c r="I29" s="136"/>
      <c r="J29" s="489" t="s">
        <v>573</v>
      </c>
      <c r="K29" s="492" t="s">
        <v>574</v>
      </c>
      <c r="L29" s="132"/>
      <c r="M29" s="141"/>
      <c r="N29" s="130" t="s">
        <v>544</v>
      </c>
      <c r="O29" s="163" t="s">
        <v>543</v>
      </c>
      <c r="P29" s="132"/>
      <c r="Q29" s="141"/>
      <c r="R29" s="165" t="s">
        <v>701</v>
      </c>
      <c r="S29" s="161" t="s">
        <v>702</v>
      </c>
    </row>
    <row r="30" spans="1:19" ht="33.75" x14ac:dyDescent="0.2">
      <c r="A30" s="441"/>
      <c r="B30" s="441"/>
      <c r="C30" s="452"/>
      <c r="D30" s="118" t="s">
        <v>424</v>
      </c>
      <c r="E30" s="119" t="s">
        <v>425</v>
      </c>
      <c r="F30" s="462"/>
      <c r="G30" s="465"/>
      <c r="H30" s="137" t="s">
        <v>100</v>
      </c>
      <c r="I30" s="136"/>
      <c r="J30" s="490"/>
      <c r="K30" s="493"/>
      <c r="L30" s="131" t="s">
        <v>426</v>
      </c>
      <c r="M30" s="142" t="s">
        <v>427</v>
      </c>
      <c r="N30" s="130" t="s">
        <v>545</v>
      </c>
      <c r="O30" s="163" t="s">
        <v>546</v>
      </c>
      <c r="P30" s="131"/>
      <c r="Q30" s="142"/>
      <c r="R30" s="165" t="s">
        <v>697</v>
      </c>
      <c r="S30" s="161" t="s">
        <v>698</v>
      </c>
    </row>
    <row r="31" spans="1:19" ht="36" x14ac:dyDescent="0.2">
      <c r="A31" s="441"/>
      <c r="B31" s="441"/>
      <c r="C31" s="452"/>
      <c r="D31" s="118" t="s">
        <v>428</v>
      </c>
      <c r="E31" s="119" t="s">
        <v>429</v>
      </c>
      <c r="F31" s="463"/>
      <c r="G31" s="466"/>
      <c r="H31" s="137" t="s">
        <v>100</v>
      </c>
      <c r="I31" s="136"/>
      <c r="J31" s="491"/>
      <c r="K31" s="494"/>
      <c r="L31" s="132" t="s">
        <v>397</v>
      </c>
      <c r="M31" s="141" t="s">
        <v>367</v>
      </c>
      <c r="N31" s="130" t="s">
        <v>548</v>
      </c>
      <c r="O31" s="163" t="s">
        <v>547</v>
      </c>
      <c r="P31" s="132"/>
      <c r="Q31" s="141"/>
      <c r="R31" s="165" t="s">
        <v>664</v>
      </c>
      <c r="S31" s="161" t="s">
        <v>696</v>
      </c>
    </row>
    <row r="32" spans="1:19" ht="24" x14ac:dyDescent="0.2">
      <c r="A32" s="441"/>
      <c r="B32" s="441"/>
      <c r="C32" s="452"/>
      <c r="D32" s="118" t="s">
        <v>430</v>
      </c>
      <c r="E32" s="119" t="s">
        <v>440</v>
      </c>
      <c r="F32" s="134"/>
      <c r="G32" s="139"/>
      <c r="H32" s="137" t="s">
        <v>100</v>
      </c>
      <c r="I32" s="136"/>
      <c r="J32" s="135"/>
      <c r="K32" s="145"/>
      <c r="L32" s="132" t="s">
        <v>404</v>
      </c>
      <c r="M32" s="141" t="s">
        <v>375</v>
      </c>
      <c r="N32" s="130" t="s">
        <v>549</v>
      </c>
      <c r="O32" s="163" t="s">
        <v>550</v>
      </c>
      <c r="P32" s="132"/>
      <c r="Q32" s="141"/>
      <c r="R32" s="165"/>
      <c r="S32" s="161"/>
    </row>
    <row r="33" spans="1:19" ht="36" x14ac:dyDescent="0.2">
      <c r="A33" s="441"/>
      <c r="B33" s="441"/>
      <c r="C33" s="452"/>
      <c r="D33" s="118" t="s">
        <v>590</v>
      </c>
      <c r="E33" s="119" t="s">
        <v>431</v>
      </c>
      <c r="F33" s="134"/>
      <c r="G33" s="139"/>
      <c r="H33" s="137" t="s">
        <v>101</v>
      </c>
      <c r="I33" s="136"/>
      <c r="J33" s="135"/>
      <c r="K33" s="145"/>
      <c r="L33" s="132" t="s">
        <v>398</v>
      </c>
      <c r="M33" s="141" t="s">
        <v>393</v>
      </c>
      <c r="N33" s="130" t="s">
        <v>549</v>
      </c>
      <c r="O33" s="163" t="s">
        <v>550</v>
      </c>
      <c r="P33" s="132"/>
      <c r="Q33" s="141"/>
      <c r="R33" s="165" t="s">
        <v>714</v>
      </c>
      <c r="S33" s="161" t="s">
        <v>715</v>
      </c>
    </row>
    <row r="34" spans="1:19" ht="22.5" customHeight="1" x14ac:dyDescent="0.2">
      <c r="A34" s="441"/>
      <c r="B34" s="441"/>
      <c r="C34" s="116" t="s">
        <v>342</v>
      </c>
      <c r="D34" s="118" t="s">
        <v>432</v>
      </c>
      <c r="E34" s="119" t="s">
        <v>433</v>
      </c>
      <c r="F34" s="134" t="s">
        <v>593</v>
      </c>
      <c r="G34" s="139" t="s">
        <v>576</v>
      </c>
      <c r="H34" s="137" t="s">
        <v>100</v>
      </c>
      <c r="I34" s="136"/>
      <c r="J34" s="135" t="s">
        <v>575</v>
      </c>
      <c r="K34" s="145" t="s">
        <v>576</v>
      </c>
      <c r="L34" s="132" t="s">
        <v>400</v>
      </c>
      <c r="M34" s="141" t="s">
        <v>371</v>
      </c>
      <c r="N34" s="130" t="s">
        <v>551</v>
      </c>
      <c r="O34" s="163" t="s">
        <v>552</v>
      </c>
      <c r="P34" s="132"/>
      <c r="Q34" s="141"/>
      <c r="R34" s="165" t="s">
        <v>719</v>
      </c>
      <c r="S34" s="161" t="s">
        <v>718</v>
      </c>
    </row>
    <row r="35" spans="1:19" ht="45" x14ac:dyDescent="0.2">
      <c r="A35" s="441"/>
      <c r="B35" s="441"/>
      <c r="C35" s="452" t="s">
        <v>343</v>
      </c>
      <c r="D35" s="118" t="s">
        <v>434</v>
      </c>
      <c r="E35" s="119" t="s">
        <v>439</v>
      </c>
      <c r="F35" s="495" t="s">
        <v>594</v>
      </c>
      <c r="G35" s="482" t="s">
        <v>589</v>
      </c>
      <c r="H35" s="137" t="s">
        <v>100</v>
      </c>
      <c r="I35" s="136"/>
      <c r="J35" s="484" t="s">
        <v>577</v>
      </c>
      <c r="K35" s="486" t="s">
        <v>578</v>
      </c>
      <c r="L35" s="131" t="s">
        <v>436</v>
      </c>
      <c r="M35" s="142" t="s">
        <v>437</v>
      </c>
      <c r="N35" s="130" t="s">
        <v>553</v>
      </c>
      <c r="O35" s="163" t="s">
        <v>554</v>
      </c>
      <c r="P35" s="131"/>
      <c r="Q35" s="142"/>
      <c r="R35" s="165" t="s">
        <v>703</v>
      </c>
      <c r="S35" s="161" t="s">
        <v>704</v>
      </c>
    </row>
    <row r="36" spans="1:19" x14ac:dyDescent="0.2">
      <c r="A36" s="441"/>
      <c r="B36" s="441"/>
      <c r="C36" s="452"/>
      <c r="D36" s="118" t="s">
        <v>438</v>
      </c>
      <c r="E36" s="119" t="s">
        <v>435</v>
      </c>
      <c r="F36" s="496"/>
      <c r="G36" s="483"/>
      <c r="H36" s="137" t="s">
        <v>100</v>
      </c>
      <c r="I36" s="136"/>
      <c r="J36" s="485"/>
      <c r="K36" s="487"/>
      <c r="L36" s="132" t="s">
        <v>403</v>
      </c>
      <c r="M36" s="141" t="s">
        <v>374</v>
      </c>
      <c r="N36" s="130" t="s">
        <v>553</v>
      </c>
      <c r="O36" s="163" t="s">
        <v>554</v>
      </c>
      <c r="P36" s="132"/>
      <c r="Q36" s="141"/>
      <c r="R36" s="165" t="s">
        <v>705</v>
      </c>
      <c r="S36" s="161" t="s">
        <v>706</v>
      </c>
    </row>
    <row r="37" spans="1:19" ht="22.5" x14ac:dyDescent="0.2">
      <c r="A37" s="441"/>
      <c r="B37" s="441"/>
      <c r="C37" s="116" t="s">
        <v>358</v>
      </c>
      <c r="D37" s="118" t="s">
        <v>441</v>
      </c>
      <c r="E37" s="119" t="s">
        <v>442</v>
      </c>
      <c r="F37" s="134" t="s">
        <v>595</v>
      </c>
      <c r="G37" s="139" t="s">
        <v>442</v>
      </c>
      <c r="H37" s="137" t="s">
        <v>100</v>
      </c>
      <c r="I37" s="136"/>
      <c r="J37" s="135" t="s">
        <v>579</v>
      </c>
      <c r="K37" s="145" t="s">
        <v>442</v>
      </c>
      <c r="L37" s="132" t="s">
        <v>406</v>
      </c>
      <c r="M37" s="141" t="s">
        <v>377</v>
      </c>
      <c r="N37" s="130" t="s">
        <v>555</v>
      </c>
      <c r="O37" s="163" t="s">
        <v>556</v>
      </c>
      <c r="P37" s="132"/>
      <c r="Q37" s="141"/>
      <c r="R37" s="165"/>
      <c r="S37" s="161"/>
    </row>
    <row r="38" spans="1:19" ht="36" x14ac:dyDescent="0.2">
      <c r="A38" s="441"/>
      <c r="B38" s="441"/>
      <c r="C38" s="116" t="s">
        <v>344</v>
      </c>
      <c r="D38" s="118" t="s">
        <v>443</v>
      </c>
      <c r="E38" s="119" t="s">
        <v>446</v>
      </c>
      <c r="F38" s="134" t="s">
        <v>596</v>
      </c>
      <c r="G38" s="139" t="s">
        <v>446</v>
      </c>
      <c r="H38" s="137" t="s">
        <v>100</v>
      </c>
      <c r="I38" s="136"/>
      <c r="J38" s="135" t="s">
        <v>580</v>
      </c>
      <c r="K38" s="145" t="s">
        <v>446</v>
      </c>
      <c r="L38" s="132" t="s">
        <v>409</v>
      </c>
      <c r="M38" s="141" t="s">
        <v>380</v>
      </c>
      <c r="N38" s="130" t="s">
        <v>557</v>
      </c>
      <c r="O38" s="163" t="s">
        <v>558</v>
      </c>
      <c r="P38" s="132"/>
      <c r="Q38" s="141"/>
      <c r="R38" s="165" t="s">
        <v>717</v>
      </c>
      <c r="S38" s="161" t="s">
        <v>716</v>
      </c>
    </row>
    <row r="39" spans="1:19" ht="22.5" customHeight="1" x14ac:dyDescent="0.2">
      <c r="A39" s="441"/>
      <c r="B39" s="441"/>
      <c r="C39" s="452" t="s">
        <v>345</v>
      </c>
      <c r="D39" s="118" t="s">
        <v>444</v>
      </c>
      <c r="E39" s="119" t="s">
        <v>447</v>
      </c>
      <c r="F39" s="461" t="s">
        <v>597</v>
      </c>
      <c r="G39" s="464" t="s">
        <v>598</v>
      </c>
      <c r="H39" s="137" t="s">
        <v>100</v>
      </c>
      <c r="I39" s="136"/>
      <c r="J39" s="476" t="s">
        <v>581</v>
      </c>
      <c r="K39" s="474" t="s">
        <v>582</v>
      </c>
      <c r="L39" s="132" t="s">
        <v>410</v>
      </c>
      <c r="M39" s="141" t="s">
        <v>381</v>
      </c>
      <c r="N39" s="130" t="s">
        <v>559</v>
      </c>
      <c r="O39" s="163" t="s">
        <v>560</v>
      </c>
      <c r="P39" s="132"/>
      <c r="Q39" s="141"/>
      <c r="R39" s="165" t="s">
        <v>707</v>
      </c>
      <c r="S39" s="161" t="s">
        <v>708</v>
      </c>
    </row>
    <row r="40" spans="1:19" x14ac:dyDescent="0.2">
      <c r="A40" s="441"/>
      <c r="B40" s="441"/>
      <c r="C40" s="452"/>
      <c r="D40" s="118" t="s">
        <v>445</v>
      </c>
      <c r="E40" s="119" t="s">
        <v>448</v>
      </c>
      <c r="F40" s="463"/>
      <c r="G40" s="466"/>
      <c r="H40" s="137" t="s">
        <v>100</v>
      </c>
      <c r="I40" s="136"/>
      <c r="J40" s="477"/>
      <c r="K40" s="475"/>
      <c r="L40" s="132" t="s">
        <v>411</v>
      </c>
      <c r="M40" s="141" t="s">
        <v>382</v>
      </c>
      <c r="N40" s="130" t="s">
        <v>561</v>
      </c>
      <c r="O40" s="163" t="s">
        <v>562</v>
      </c>
      <c r="P40" s="132"/>
      <c r="Q40" s="141"/>
      <c r="R40" s="165"/>
      <c r="S40" s="161"/>
    </row>
    <row r="41" spans="1:19" x14ac:dyDescent="0.2">
      <c r="A41" s="441"/>
      <c r="B41" s="441"/>
      <c r="C41" s="452" t="s">
        <v>346</v>
      </c>
      <c r="D41" s="118" t="s">
        <v>449</v>
      </c>
      <c r="E41" s="119" t="s">
        <v>450</v>
      </c>
      <c r="F41" s="461" t="s">
        <v>599</v>
      </c>
      <c r="G41" s="464" t="s">
        <v>600</v>
      </c>
      <c r="H41" s="461" t="s">
        <v>100</v>
      </c>
      <c r="I41" s="480"/>
      <c r="J41" s="476" t="s">
        <v>583</v>
      </c>
      <c r="K41" s="474" t="s">
        <v>584</v>
      </c>
      <c r="L41" s="132" t="s">
        <v>412</v>
      </c>
      <c r="M41" s="141" t="s">
        <v>383</v>
      </c>
      <c r="N41" s="130" t="s">
        <v>563</v>
      </c>
      <c r="O41" s="163" t="s">
        <v>564</v>
      </c>
      <c r="P41" s="132"/>
      <c r="Q41" s="141"/>
      <c r="R41" s="165"/>
      <c r="S41" s="161"/>
    </row>
    <row r="42" spans="1:19" ht="12.75" thickBot="1" x14ac:dyDescent="0.25">
      <c r="A42" s="442"/>
      <c r="B42" s="442"/>
      <c r="C42" s="497"/>
      <c r="D42" s="123" t="s">
        <v>451</v>
      </c>
      <c r="E42" s="124" t="s">
        <v>452</v>
      </c>
      <c r="F42" s="463"/>
      <c r="G42" s="466"/>
      <c r="H42" s="463" t="s">
        <v>100</v>
      </c>
      <c r="I42" s="481"/>
      <c r="J42" s="477"/>
      <c r="K42" s="475"/>
      <c r="L42" s="132" t="s">
        <v>413</v>
      </c>
      <c r="M42" s="141" t="s">
        <v>384</v>
      </c>
      <c r="N42" s="130" t="s">
        <v>565</v>
      </c>
      <c r="O42" s="163" t="s">
        <v>452</v>
      </c>
      <c r="P42" s="132"/>
      <c r="Q42" s="141"/>
      <c r="R42" s="165"/>
      <c r="S42" s="161"/>
    </row>
    <row r="43" spans="1:19" ht="12" customHeight="1" x14ac:dyDescent="0.2">
      <c r="A43" s="446"/>
      <c r="B43" s="467" t="s">
        <v>533</v>
      </c>
      <c r="C43" s="449" t="s">
        <v>721</v>
      </c>
      <c r="D43" s="125" t="s">
        <v>648</v>
      </c>
      <c r="E43" s="126" t="s">
        <v>516</v>
      </c>
      <c r="F43" s="152"/>
      <c r="G43" s="139"/>
      <c r="J43" s="135"/>
      <c r="K43" s="145"/>
      <c r="L43" s="132"/>
      <c r="M43" s="141"/>
      <c r="N43" s="129"/>
      <c r="O43" s="162"/>
      <c r="P43" s="132"/>
      <c r="Q43" s="141"/>
      <c r="R43" s="165"/>
      <c r="S43" s="161"/>
    </row>
    <row r="44" spans="1:19" ht="24" x14ac:dyDescent="0.2">
      <c r="A44" s="446"/>
      <c r="B44" s="468"/>
      <c r="C44" s="450"/>
      <c r="D44" s="118" t="s">
        <v>649</v>
      </c>
      <c r="E44" s="111" t="s">
        <v>517</v>
      </c>
      <c r="F44" s="152"/>
      <c r="G44" s="139"/>
      <c r="J44" s="135"/>
      <c r="K44" s="145"/>
      <c r="L44" s="132"/>
      <c r="M44" s="141"/>
      <c r="N44" s="129"/>
      <c r="O44" s="162"/>
      <c r="P44" s="132"/>
      <c r="Q44" s="141"/>
      <c r="R44" s="165" t="s">
        <v>683</v>
      </c>
      <c r="S44" s="161" t="s">
        <v>690</v>
      </c>
    </row>
    <row r="45" spans="1:19" ht="24" x14ac:dyDescent="0.2">
      <c r="A45" s="446"/>
      <c r="B45" s="468"/>
      <c r="C45" s="450"/>
      <c r="D45" s="118" t="s">
        <v>650</v>
      </c>
      <c r="E45" s="111" t="s">
        <v>518</v>
      </c>
      <c r="F45" s="152"/>
      <c r="G45" s="139"/>
      <c r="J45" s="135"/>
      <c r="K45" s="145"/>
      <c r="L45" s="132"/>
      <c r="M45" s="141"/>
      <c r="N45" s="129"/>
      <c r="O45" s="162"/>
      <c r="P45" s="132"/>
      <c r="Q45" s="141"/>
      <c r="R45" s="165" t="s">
        <v>683</v>
      </c>
      <c r="S45" s="161" t="s">
        <v>690</v>
      </c>
    </row>
    <row r="46" spans="1:19" x14ac:dyDescent="0.2">
      <c r="A46" s="446"/>
      <c r="B46" s="468"/>
      <c r="C46" s="450"/>
      <c r="D46" s="118" t="s">
        <v>651</v>
      </c>
      <c r="E46" s="111" t="s">
        <v>519</v>
      </c>
      <c r="F46" s="152"/>
      <c r="G46" s="139"/>
      <c r="J46" s="135"/>
      <c r="K46" s="145"/>
      <c r="L46" s="132"/>
      <c r="M46" s="141"/>
      <c r="N46" s="129"/>
      <c r="O46" s="162"/>
      <c r="P46" s="132"/>
      <c r="Q46" s="141"/>
      <c r="R46" s="165" t="s">
        <v>672</v>
      </c>
      <c r="S46" s="161" t="s">
        <v>679</v>
      </c>
    </row>
    <row r="47" spans="1:19" x14ac:dyDescent="0.2">
      <c r="A47" s="446"/>
      <c r="B47" s="468"/>
      <c r="C47" s="450" t="s">
        <v>520</v>
      </c>
      <c r="D47" s="118" t="s">
        <v>652</v>
      </c>
      <c r="E47" s="119" t="s">
        <v>514</v>
      </c>
      <c r="F47" s="152"/>
      <c r="G47" s="139"/>
      <c r="J47" s="135"/>
      <c r="K47" s="145"/>
      <c r="L47" s="132"/>
      <c r="M47" s="141"/>
      <c r="N47" s="129"/>
      <c r="O47" s="162"/>
      <c r="P47" s="132"/>
      <c r="Q47" s="141"/>
      <c r="R47" s="165" t="s">
        <v>685</v>
      </c>
      <c r="S47" s="161" t="s">
        <v>692</v>
      </c>
    </row>
    <row r="48" spans="1:19" x14ac:dyDescent="0.2">
      <c r="A48" s="446"/>
      <c r="B48" s="468"/>
      <c r="C48" s="450"/>
      <c r="D48" s="118" t="s">
        <v>653</v>
      </c>
      <c r="E48" s="119" t="s">
        <v>515</v>
      </c>
      <c r="F48" s="152"/>
      <c r="G48" s="139"/>
      <c r="J48" s="135"/>
      <c r="K48" s="145"/>
      <c r="L48" s="132"/>
      <c r="M48" s="141"/>
      <c r="N48" s="129"/>
      <c r="O48" s="162"/>
      <c r="P48" s="132"/>
      <c r="Q48" s="141"/>
      <c r="R48" s="165" t="s">
        <v>682</v>
      </c>
      <c r="S48" s="161" t="s">
        <v>689</v>
      </c>
    </row>
    <row r="49" spans="1:19" ht="24" x14ac:dyDescent="0.2">
      <c r="A49" s="446"/>
      <c r="B49" s="468"/>
      <c r="C49" s="448" t="s">
        <v>521</v>
      </c>
      <c r="D49" s="81" t="s">
        <v>654</v>
      </c>
      <c r="E49" s="111" t="s">
        <v>530</v>
      </c>
      <c r="F49" s="152"/>
      <c r="G49" s="139"/>
      <c r="J49" s="135"/>
      <c r="K49" s="145"/>
      <c r="L49" s="132"/>
      <c r="M49" s="141"/>
      <c r="N49" s="129"/>
      <c r="O49" s="162"/>
      <c r="P49" s="132"/>
      <c r="Q49" s="141"/>
      <c r="R49" s="165" t="s">
        <v>680</v>
      </c>
      <c r="S49" s="161" t="s">
        <v>687</v>
      </c>
    </row>
    <row r="50" spans="1:19" ht="24" x14ac:dyDescent="0.2">
      <c r="A50" s="446"/>
      <c r="B50" s="468"/>
      <c r="C50" s="448"/>
      <c r="D50" s="81" t="s">
        <v>655</v>
      </c>
      <c r="E50" s="111" t="s">
        <v>531</v>
      </c>
      <c r="F50" s="152"/>
      <c r="G50" s="139"/>
      <c r="J50" s="135"/>
      <c r="K50" s="145"/>
      <c r="L50" s="132"/>
      <c r="M50" s="141"/>
      <c r="N50" s="129"/>
      <c r="O50" s="162"/>
      <c r="P50" s="132"/>
      <c r="Q50" s="141"/>
      <c r="R50" s="165" t="s">
        <v>680</v>
      </c>
      <c r="S50" s="161" t="s">
        <v>687</v>
      </c>
    </row>
    <row r="51" spans="1:19" x14ac:dyDescent="0.2">
      <c r="A51" s="446"/>
      <c r="B51" s="468"/>
      <c r="C51" s="448"/>
      <c r="D51" s="81" t="s">
        <v>656</v>
      </c>
      <c r="E51" s="111" t="s">
        <v>532</v>
      </c>
      <c r="F51" s="152"/>
      <c r="G51" s="139"/>
      <c r="J51" s="135"/>
      <c r="K51" s="145"/>
      <c r="L51" s="132"/>
      <c r="M51" s="141"/>
      <c r="N51" s="129"/>
      <c r="O51" s="162"/>
      <c r="P51" s="132"/>
      <c r="Q51" s="141"/>
      <c r="R51" s="165" t="s">
        <v>681</v>
      </c>
      <c r="S51" s="161" t="s">
        <v>688</v>
      </c>
    </row>
    <row r="52" spans="1:19" x14ac:dyDescent="0.2">
      <c r="A52" s="446"/>
      <c r="B52" s="468"/>
      <c r="C52" s="448" t="s">
        <v>527</v>
      </c>
      <c r="D52" s="80" t="s">
        <v>657</v>
      </c>
      <c r="E52" s="110" t="s">
        <v>522</v>
      </c>
      <c r="F52" s="152"/>
      <c r="G52" s="139"/>
      <c r="J52" s="135"/>
      <c r="K52" s="145"/>
      <c r="L52" s="132"/>
      <c r="M52" s="141"/>
      <c r="N52" s="129"/>
      <c r="O52" s="162"/>
      <c r="P52" s="132"/>
      <c r="Q52" s="141"/>
      <c r="R52" s="165" t="s">
        <v>665</v>
      </c>
      <c r="S52" s="161" t="s">
        <v>673</v>
      </c>
    </row>
    <row r="53" spans="1:19" x14ac:dyDescent="0.2">
      <c r="A53" s="446"/>
      <c r="B53" s="468"/>
      <c r="C53" s="448"/>
      <c r="D53" s="80" t="s">
        <v>658</v>
      </c>
      <c r="E53" s="110" t="s">
        <v>523</v>
      </c>
      <c r="F53" s="152"/>
      <c r="G53" s="139"/>
      <c r="J53" s="135"/>
      <c r="K53" s="145"/>
      <c r="L53" s="132"/>
      <c r="M53" s="141"/>
      <c r="N53" s="129"/>
      <c r="O53" s="162"/>
      <c r="P53" s="132"/>
      <c r="Q53" s="141"/>
      <c r="R53" s="165" t="s">
        <v>666</v>
      </c>
      <c r="S53" s="161" t="s">
        <v>674</v>
      </c>
    </row>
    <row r="54" spans="1:19" ht="24" x14ac:dyDescent="0.2">
      <c r="A54" s="446"/>
      <c r="B54" s="468"/>
      <c r="C54" s="448"/>
      <c r="D54" s="80" t="s">
        <v>659</v>
      </c>
      <c r="E54" s="110" t="s">
        <v>524</v>
      </c>
      <c r="F54" s="152"/>
      <c r="G54" s="139"/>
      <c r="J54" s="135"/>
      <c r="K54" s="145"/>
      <c r="L54" s="132"/>
      <c r="M54" s="141"/>
      <c r="N54" s="129"/>
      <c r="O54" s="162"/>
      <c r="P54" s="132"/>
      <c r="Q54" s="141"/>
      <c r="R54" s="165" t="s">
        <v>669</v>
      </c>
      <c r="S54" s="161" t="s">
        <v>677</v>
      </c>
    </row>
    <row r="55" spans="1:19" x14ac:dyDescent="0.2">
      <c r="A55" s="446"/>
      <c r="B55" s="468"/>
      <c r="C55" s="448"/>
      <c r="D55" s="80" t="s">
        <v>660</v>
      </c>
      <c r="E55" s="110" t="s">
        <v>525</v>
      </c>
      <c r="F55" s="152"/>
      <c r="G55" s="139"/>
      <c r="J55" s="135"/>
      <c r="K55" s="145"/>
      <c r="L55" s="132"/>
      <c r="M55" s="141"/>
      <c r="N55" s="129"/>
      <c r="O55" s="162"/>
      <c r="P55" s="132"/>
      <c r="Q55" s="141"/>
      <c r="R55" s="165" t="s">
        <v>670</v>
      </c>
      <c r="S55" s="161" t="s">
        <v>678</v>
      </c>
    </row>
    <row r="56" spans="1:19" x14ac:dyDescent="0.2">
      <c r="A56" s="446"/>
      <c r="B56" s="468"/>
      <c r="C56" s="448"/>
      <c r="D56" s="80" t="s">
        <v>661</v>
      </c>
      <c r="E56" s="110" t="s">
        <v>526</v>
      </c>
      <c r="F56" s="152"/>
      <c r="G56" s="139"/>
      <c r="J56" s="135"/>
      <c r="K56" s="145"/>
      <c r="L56" s="132"/>
      <c r="M56" s="141"/>
      <c r="N56" s="129"/>
      <c r="O56" s="162"/>
      <c r="P56" s="132"/>
      <c r="Q56" s="141"/>
      <c r="R56" s="165" t="s">
        <v>671</v>
      </c>
      <c r="S56" s="161" t="s">
        <v>694</v>
      </c>
    </row>
    <row r="57" spans="1:19" x14ac:dyDescent="0.2">
      <c r="A57" s="446"/>
      <c r="B57" s="468"/>
      <c r="C57" s="448" t="s">
        <v>220</v>
      </c>
      <c r="D57" s="118" t="s">
        <v>662</v>
      </c>
      <c r="E57" s="111" t="s">
        <v>528</v>
      </c>
      <c r="F57" s="152"/>
      <c r="G57" s="139"/>
      <c r="J57" s="135"/>
      <c r="K57" s="145"/>
      <c r="L57" s="132"/>
      <c r="M57" s="141"/>
      <c r="N57" s="129"/>
      <c r="O57" s="162"/>
      <c r="P57" s="132"/>
      <c r="Q57" s="141"/>
      <c r="R57" s="165" t="s">
        <v>686</v>
      </c>
      <c r="S57" s="161" t="s">
        <v>693</v>
      </c>
    </row>
    <row r="58" spans="1:19" ht="12.75" thickBot="1" x14ac:dyDescent="0.25">
      <c r="A58" s="447"/>
      <c r="B58" s="469"/>
      <c r="C58" s="488"/>
      <c r="D58" s="120" t="s">
        <v>663</v>
      </c>
      <c r="E58" s="112" t="s">
        <v>529</v>
      </c>
      <c r="F58" s="153"/>
      <c r="G58" s="140"/>
      <c r="J58" s="138"/>
      <c r="K58" s="146"/>
      <c r="L58" s="144"/>
      <c r="M58" s="143"/>
      <c r="N58" s="147"/>
      <c r="O58" s="164"/>
      <c r="P58" s="144"/>
      <c r="Q58" s="143"/>
      <c r="R58" s="168"/>
      <c r="S58" s="169"/>
    </row>
    <row r="59" spans="1:19" x14ac:dyDescent="0.2">
      <c r="R59" s="437" t="s">
        <v>695</v>
      </c>
      <c r="S59" s="438"/>
    </row>
    <row r="60" spans="1:19" x14ac:dyDescent="0.2">
      <c r="R60" s="156" t="s">
        <v>684</v>
      </c>
      <c r="S60" s="158" t="s">
        <v>691</v>
      </c>
    </row>
    <row r="61" spans="1:19" x14ac:dyDescent="0.2">
      <c r="R61" s="156" t="s">
        <v>667</v>
      </c>
      <c r="S61" s="158" t="s">
        <v>675</v>
      </c>
    </row>
    <row r="62" spans="1:19" x14ac:dyDescent="0.2">
      <c r="R62" s="156" t="s">
        <v>668</v>
      </c>
      <c r="S62" s="158" t="s">
        <v>676</v>
      </c>
    </row>
    <row r="63" spans="1:19" x14ac:dyDescent="0.2">
      <c r="R63" s="156" t="s">
        <v>709</v>
      </c>
      <c r="S63" s="157" t="s">
        <v>710</v>
      </c>
    </row>
    <row r="64" spans="1:19" x14ac:dyDescent="0.2">
      <c r="R64" s="156" t="s">
        <v>711</v>
      </c>
      <c r="S64" s="157" t="s">
        <v>712</v>
      </c>
    </row>
    <row r="65" spans="18:19" ht="12.75" thickBot="1" x14ac:dyDescent="0.25">
      <c r="R65" s="159" t="s">
        <v>713</v>
      </c>
      <c r="S65" s="160" t="s">
        <v>694</v>
      </c>
    </row>
  </sheetData>
  <mergeCells count="54">
    <mergeCell ref="B2:C2"/>
    <mergeCell ref="L2:L24"/>
    <mergeCell ref="M2:M24"/>
    <mergeCell ref="F39:F40"/>
    <mergeCell ref="G39:G40"/>
    <mergeCell ref="C29:C33"/>
    <mergeCell ref="B25:B42"/>
    <mergeCell ref="C25:C28"/>
    <mergeCell ref="C57:C58"/>
    <mergeCell ref="F29:F31"/>
    <mergeCell ref="G29:G31"/>
    <mergeCell ref="J29:J31"/>
    <mergeCell ref="K29:K31"/>
    <mergeCell ref="F35:F36"/>
    <mergeCell ref="C41:C42"/>
    <mergeCell ref="C39:C40"/>
    <mergeCell ref="B43:B58"/>
    <mergeCell ref="P1:Q1"/>
    <mergeCell ref="B3:B24"/>
    <mergeCell ref="K41:K42"/>
    <mergeCell ref="J39:J40"/>
    <mergeCell ref="K39:K40"/>
    <mergeCell ref="J25:J28"/>
    <mergeCell ref="K25:K28"/>
    <mergeCell ref="F41:F42"/>
    <mergeCell ref="G41:G42"/>
    <mergeCell ref="H41:H42"/>
    <mergeCell ref="I41:I42"/>
    <mergeCell ref="J41:J42"/>
    <mergeCell ref="G35:G36"/>
    <mergeCell ref="J35:J36"/>
    <mergeCell ref="K35:K36"/>
    <mergeCell ref="N1:O1"/>
    <mergeCell ref="L1:M1"/>
    <mergeCell ref="F1:G1"/>
    <mergeCell ref="J1:K1"/>
    <mergeCell ref="F25:F28"/>
    <mergeCell ref="G25:G28"/>
    <mergeCell ref="A1:E1"/>
    <mergeCell ref="R59:S59"/>
    <mergeCell ref="R1:S1"/>
    <mergeCell ref="A25:A42"/>
    <mergeCell ref="A2:A24"/>
    <mergeCell ref="A43:A58"/>
    <mergeCell ref="C52:C56"/>
    <mergeCell ref="C49:C51"/>
    <mergeCell ref="C43:C46"/>
    <mergeCell ref="C47:C48"/>
    <mergeCell ref="C3:C5"/>
    <mergeCell ref="C6:C8"/>
    <mergeCell ref="C9:C11"/>
    <mergeCell ref="C12:C15"/>
    <mergeCell ref="C17:C22"/>
    <mergeCell ref="C35:C3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view="pageBreakPreview" zoomScaleNormal="100" zoomScaleSheetLayoutView="100" workbookViewId="0">
      <selection activeCell="B3" sqref="B3:C3"/>
    </sheetView>
  </sheetViews>
  <sheetFormatPr defaultRowHeight="12" x14ac:dyDescent="0.2"/>
  <cols>
    <col min="2" max="2" width="50" customWidth="1"/>
    <col min="3" max="3" width="7.42578125" bestFit="1" customWidth="1"/>
    <col min="4" max="4" width="9.7109375" style="31" customWidth="1"/>
    <col min="5" max="5" width="50" customWidth="1"/>
    <col min="6" max="6" width="7.42578125" bestFit="1" customWidth="1"/>
    <col min="7" max="7" width="9.7109375" style="31" customWidth="1"/>
    <col min="8" max="8" width="50" customWidth="1"/>
    <col min="9" max="9" width="7.42578125" bestFit="1" customWidth="1"/>
    <col min="10" max="10" width="9.7109375" style="31" customWidth="1"/>
    <col min="11" max="11" width="50" customWidth="1"/>
    <col min="12" max="12" width="7.5703125" bestFit="1" customWidth="1"/>
    <col min="13" max="13" width="9.7109375" style="31" customWidth="1"/>
    <col min="14" max="14" width="35.7109375" customWidth="1"/>
    <col min="15" max="15" width="9.7109375" style="31" customWidth="1"/>
    <col min="16" max="28" width="35.7109375" customWidth="1"/>
  </cols>
  <sheetData>
    <row r="1" spans="1:28" s="40" customFormat="1" ht="36" x14ac:dyDescent="0.2">
      <c r="A1" s="48" t="s">
        <v>199</v>
      </c>
      <c r="B1" s="49" t="s">
        <v>19</v>
      </c>
      <c r="C1" s="93" t="s">
        <v>276</v>
      </c>
      <c r="D1" s="50" t="s">
        <v>198</v>
      </c>
      <c r="E1" s="49" t="s">
        <v>20</v>
      </c>
      <c r="F1" s="93" t="s">
        <v>276</v>
      </c>
      <c r="G1" s="50" t="s">
        <v>198</v>
      </c>
      <c r="H1" s="49" t="s">
        <v>21</v>
      </c>
      <c r="I1" s="93" t="s">
        <v>276</v>
      </c>
      <c r="J1" s="50" t="s">
        <v>198</v>
      </c>
      <c r="K1" s="49" t="s">
        <v>22</v>
      </c>
      <c r="L1" s="93" t="s">
        <v>267</v>
      </c>
      <c r="M1" s="51" t="s">
        <v>198</v>
      </c>
      <c r="O1" s="41"/>
    </row>
    <row r="2" spans="1:28" ht="60" customHeight="1" x14ac:dyDescent="0.2">
      <c r="A2" s="52">
        <v>1</v>
      </c>
      <c r="B2" s="502" t="s">
        <v>113</v>
      </c>
      <c r="C2" s="503"/>
      <c r="D2" s="44"/>
      <c r="E2" s="502" t="s">
        <v>118</v>
      </c>
      <c r="F2" s="503"/>
      <c r="G2" s="44"/>
      <c r="H2" s="502" t="s">
        <v>123</v>
      </c>
      <c r="I2" s="503"/>
      <c r="J2" s="44"/>
      <c r="K2" s="502" t="s">
        <v>128</v>
      </c>
      <c r="L2" s="503"/>
      <c r="M2" s="44"/>
      <c r="O2" s="94" t="s">
        <v>277</v>
      </c>
    </row>
    <row r="3" spans="1:28" ht="53.25" customHeight="1" x14ac:dyDescent="0.2">
      <c r="A3" s="53">
        <v>2</v>
      </c>
      <c r="B3" s="502" t="s">
        <v>114</v>
      </c>
      <c r="C3" s="503"/>
      <c r="D3" s="44"/>
      <c r="E3" s="502" t="s">
        <v>119</v>
      </c>
      <c r="F3" s="503"/>
      <c r="G3" s="44"/>
      <c r="H3" s="502" t="s">
        <v>124</v>
      </c>
      <c r="I3" s="503"/>
      <c r="J3" s="44"/>
      <c r="K3" s="502" t="s">
        <v>129</v>
      </c>
      <c r="L3" s="503"/>
      <c r="M3" s="44"/>
    </row>
    <row r="4" spans="1:28" ht="64.5" customHeight="1" x14ac:dyDescent="0.2">
      <c r="A4" s="54">
        <v>3</v>
      </c>
      <c r="B4" s="502" t="s">
        <v>115</v>
      </c>
      <c r="C4" s="503"/>
      <c r="D4" s="44"/>
      <c r="E4" s="502" t="s">
        <v>120</v>
      </c>
      <c r="F4" s="503"/>
      <c r="G4" s="44"/>
      <c r="H4" s="502" t="s">
        <v>125</v>
      </c>
      <c r="I4" s="503"/>
      <c r="J4" s="44"/>
      <c r="K4" s="502" t="s">
        <v>130</v>
      </c>
      <c r="L4" s="503"/>
      <c r="M4" s="44"/>
    </row>
    <row r="5" spans="1:28" ht="52.5" customHeight="1" x14ac:dyDescent="0.2">
      <c r="A5" s="55">
        <v>4</v>
      </c>
      <c r="B5" s="502" t="s">
        <v>116</v>
      </c>
      <c r="C5" s="503"/>
      <c r="D5" s="44"/>
      <c r="E5" s="502" t="s">
        <v>121</v>
      </c>
      <c r="F5" s="503"/>
      <c r="G5" s="44"/>
      <c r="H5" s="502" t="s">
        <v>126</v>
      </c>
      <c r="I5" s="503"/>
      <c r="J5" s="44"/>
      <c r="K5" s="502" t="s">
        <v>131</v>
      </c>
      <c r="L5" s="503"/>
      <c r="M5" s="44"/>
    </row>
    <row r="6" spans="1:28" ht="65.25" customHeight="1" x14ac:dyDescent="0.2">
      <c r="A6" s="56">
        <v>5</v>
      </c>
      <c r="B6" s="502" t="s">
        <v>117</v>
      </c>
      <c r="C6" s="503"/>
      <c r="D6" s="44"/>
      <c r="E6" s="502" t="s">
        <v>122</v>
      </c>
      <c r="F6" s="503"/>
      <c r="G6" s="44"/>
      <c r="H6" s="502" t="s">
        <v>127</v>
      </c>
      <c r="I6" s="503"/>
      <c r="J6" s="44"/>
      <c r="K6" s="502" t="s">
        <v>132</v>
      </c>
      <c r="L6" s="503"/>
      <c r="M6" s="44"/>
    </row>
    <row r="7" spans="1:28" ht="12.75" thickBot="1" x14ac:dyDescent="0.25">
      <c r="A7" s="57"/>
      <c r="B7" s="63"/>
      <c r="C7" s="63"/>
      <c r="D7" s="63"/>
      <c r="E7" s="63"/>
      <c r="F7" s="63"/>
      <c r="G7" s="63"/>
      <c r="H7" s="63"/>
      <c r="I7" s="63"/>
      <c r="J7" s="63"/>
      <c r="K7" s="63"/>
      <c r="L7" s="92"/>
      <c r="M7" s="64"/>
      <c r="V7" s="35"/>
      <c r="W7" s="35"/>
      <c r="X7" s="35"/>
      <c r="Y7" s="35"/>
      <c r="Z7" s="35"/>
      <c r="AA7" s="35"/>
      <c r="AB7" s="35"/>
    </row>
    <row r="8" spans="1:28" s="37" customFormat="1" ht="36" x14ac:dyDescent="0.2">
      <c r="A8" s="59" t="s">
        <v>199</v>
      </c>
      <c r="B8" s="49" t="s">
        <v>23</v>
      </c>
      <c r="C8" s="93" t="s">
        <v>276</v>
      </c>
      <c r="D8" s="50" t="s">
        <v>198</v>
      </c>
      <c r="E8" s="49" t="s">
        <v>24</v>
      </c>
      <c r="F8" s="93" t="s">
        <v>276</v>
      </c>
      <c r="G8" s="50" t="s">
        <v>198</v>
      </c>
      <c r="H8" s="49" t="s">
        <v>143</v>
      </c>
      <c r="I8" s="93" t="s">
        <v>276</v>
      </c>
      <c r="J8" s="50" t="s">
        <v>198</v>
      </c>
      <c r="K8" s="49" t="s">
        <v>26</v>
      </c>
      <c r="L8" s="93" t="s">
        <v>276</v>
      </c>
      <c r="M8" s="51" t="s">
        <v>198</v>
      </c>
      <c r="N8" s="39"/>
      <c r="O8" s="39"/>
      <c r="P8" s="39"/>
      <c r="Q8" s="39"/>
      <c r="R8" s="39"/>
      <c r="S8" s="39"/>
      <c r="T8" s="39"/>
      <c r="U8" s="39"/>
      <c r="V8" s="39"/>
      <c r="W8" s="39"/>
      <c r="X8" s="39"/>
      <c r="Y8" s="39"/>
      <c r="Z8" s="39"/>
      <c r="AA8" s="39"/>
      <c r="AB8" s="39"/>
    </row>
    <row r="9" spans="1:28" ht="65.099999999999994" customHeight="1" x14ac:dyDescent="0.2">
      <c r="A9" s="52">
        <v>1</v>
      </c>
      <c r="B9" s="502" t="s">
        <v>133</v>
      </c>
      <c r="C9" s="503"/>
      <c r="D9" s="44"/>
      <c r="E9" s="502" t="s">
        <v>138</v>
      </c>
      <c r="F9" s="503"/>
      <c r="G9" s="44"/>
      <c r="H9" s="502" t="s">
        <v>144</v>
      </c>
      <c r="I9" s="503"/>
      <c r="J9" s="44"/>
      <c r="K9" s="502" t="s">
        <v>149</v>
      </c>
      <c r="L9" s="503"/>
      <c r="M9" s="44"/>
      <c r="N9" s="36"/>
      <c r="O9" s="36"/>
      <c r="P9" s="36"/>
      <c r="Q9" s="36"/>
      <c r="R9" s="36"/>
      <c r="S9" s="36"/>
      <c r="T9" s="36"/>
      <c r="U9" s="36"/>
      <c r="V9" s="36"/>
      <c r="W9" s="36"/>
      <c r="X9" s="36"/>
      <c r="Y9" s="36"/>
      <c r="Z9" s="36"/>
      <c r="AA9" s="36"/>
      <c r="AB9" s="36"/>
    </row>
    <row r="10" spans="1:28" ht="65.099999999999994" customHeight="1" x14ac:dyDescent="0.2">
      <c r="A10" s="53">
        <v>2</v>
      </c>
      <c r="B10" s="502" t="s">
        <v>134</v>
      </c>
      <c r="C10" s="503"/>
      <c r="D10" s="44"/>
      <c r="E10" s="502" t="s">
        <v>139</v>
      </c>
      <c r="F10" s="503"/>
      <c r="G10" s="44"/>
      <c r="H10" s="502" t="s">
        <v>145</v>
      </c>
      <c r="I10" s="503"/>
      <c r="J10" s="44"/>
      <c r="K10" s="502" t="s">
        <v>150</v>
      </c>
      <c r="L10" s="503"/>
      <c r="M10" s="44"/>
      <c r="N10" s="36"/>
      <c r="O10" s="36"/>
      <c r="P10" s="36"/>
      <c r="Q10" s="36"/>
      <c r="R10" s="36"/>
      <c r="S10" s="36"/>
      <c r="T10" s="36"/>
      <c r="U10" s="36"/>
      <c r="V10" s="36"/>
      <c r="W10" s="36"/>
      <c r="X10" s="36"/>
      <c r="Y10" s="36"/>
      <c r="Z10" s="36"/>
      <c r="AA10" s="36"/>
      <c r="AB10" s="36"/>
    </row>
    <row r="11" spans="1:28" ht="65.099999999999994" customHeight="1" x14ac:dyDescent="0.2">
      <c r="A11" s="54">
        <v>3</v>
      </c>
      <c r="B11" s="502" t="s">
        <v>135</v>
      </c>
      <c r="C11" s="503"/>
      <c r="D11" s="44"/>
      <c r="E11" s="502" t="s">
        <v>140</v>
      </c>
      <c r="F11" s="503"/>
      <c r="G11" s="44"/>
      <c r="H11" s="502" t="s">
        <v>146</v>
      </c>
      <c r="I11" s="503"/>
      <c r="J11" s="44"/>
      <c r="K11" s="502" t="s">
        <v>151</v>
      </c>
      <c r="L11" s="503"/>
      <c r="M11" s="44"/>
      <c r="N11" s="36"/>
      <c r="O11" s="36"/>
      <c r="P11" s="36"/>
      <c r="Q11" s="36"/>
      <c r="R11" s="36"/>
      <c r="S11" s="36"/>
      <c r="T11" s="36"/>
      <c r="U11" s="36"/>
      <c r="V11" s="36"/>
      <c r="W11" s="36"/>
      <c r="X11" s="36"/>
      <c r="Y11" s="36"/>
      <c r="Z11" s="36"/>
      <c r="AA11" s="36"/>
      <c r="AB11" s="36"/>
    </row>
    <row r="12" spans="1:28" ht="65.099999999999994" customHeight="1" x14ac:dyDescent="0.2">
      <c r="A12" s="55">
        <v>4</v>
      </c>
      <c r="B12" s="502" t="s">
        <v>136</v>
      </c>
      <c r="C12" s="503"/>
      <c r="D12" s="44"/>
      <c r="E12" s="502" t="s">
        <v>141</v>
      </c>
      <c r="F12" s="503"/>
      <c r="G12" s="44"/>
      <c r="H12" s="502" t="s">
        <v>147</v>
      </c>
      <c r="I12" s="503"/>
      <c r="J12" s="44"/>
      <c r="K12" s="502" t="s">
        <v>152</v>
      </c>
      <c r="L12" s="503"/>
      <c r="M12" s="44"/>
      <c r="N12" s="36"/>
      <c r="O12" s="36"/>
      <c r="P12" s="36"/>
      <c r="Q12" s="36"/>
      <c r="R12" s="36"/>
      <c r="S12" s="36"/>
      <c r="T12" s="36"/>
      <c r="U12" s="36"/>
      <c r="V12" s="36"/>
      <c r="W12" s="36"/>
      <c r="X12" s="36"/>
      <c r="Y12" s="36"/>
      <c r="Z12" s="36"/>
      <c r="AA12" s="36"/>
      <c r="AB12" s="36"/>
    </row>
    <row r="13" spans="1:28" ht="65.099999999999994" customHeight="1" thickBot="1" x14ac:dyDescent="0.25">
      <c r="A13" s="61">
        <v>5</v>
      </c>
      <c r="B13" s="502" t="s">
        <v>137</v>
      </c>
      <c r="C13" s="503"/>
      <c r="D13" s="44"/>
      <c r="E13" s="502" t="s">
        <v>142</v>
      </c>
      <c r="F13" s="503"/>
      <c r="G13" s="44"/>
      <c r="H13" s="502" t="s">
        <v>148</v>
      </c>
      <c r="I13" s="503"/>
      <c r="J13" s="44"/>
      <c r="K13" s="502" t="s">
        <v>153</v>
      </c>
      <c r="L13" s="503"/>
      <c r="M13" s="44"/>
      <c r="N13" s="36"/>
      <c r="O13" s="36"/>
      <c r="P13" s="36"/>
      <c r="Q13" s="36"/>
      <c r="R13" s="36"/>
      <c r="S13" s="36"/>
      <c r="T13" s="36"/>
      <c r="U13" s="36"/>
      <c r="V13" s="36"/>
      <c r="W13" s="36"/>
      <c r="X13" s="36"/>
      <c r="Y13" s="36"/>
      <c r="Z13" s="36"/>
      <c r="AA13" s="36"/>
      <c r="AB13" s="36"/>
    </row>
    <row r="14" spans="1:28" s="62" customFormat="1" x14ac:dyDescent="0.2">
      <c r="B14" s="36"/>
      <c r="C14" s="36"/>
      <c r="D14" s="36"/>
      <c r="E14" s="36"/>
      <c r="F14" s="36"/>
      <c r="G14" s="36"/>
      <c r="H14" s="36"/>
      <c r="I14" s="36"/>
      <c r="J14" s="36"/>
      <c r="K14" s="36"/>
      <c r="L14" s="36"/>
      <c r="M14" s="36"/>
      <c r="O14" s="32"/>
    </row>
    <row r="15" spans="1:28" s="37" customFormat="1" ht="36" x14ac:dyDescent="0.2">
      <c r="A15" s="95" t="s">
        <v>199</v>
      </c>
      <c r="B15" s="42" t="s">
        <v>154</v>
      </c>
      <c r="C15" s="96" t="s">
        <v>276</v>
      </c>
      <c r="D15" s="43" t="s">
        <v>198</v>
      </c>
      <c r="E15" s="42" t="s">
        <v>160</v>
      </c>
      <c r="F15" s="96" t="s">
        <v>276</v>
      </c>
      <c r="G15" s="43" t="s">
        <v>198</v>
      </c>
      <c r="H15" s="42" t="s">
        <v>29</v>
      </c>
      <c r="I15" s="96" t="s">
        <v>276</v>
      </c>
      <c r="J15" s="43" t="s">
        <v>198</v>
      </c>
      <c r="K15" s="42" t="s">
        <v>30</v>
      </c>
      <c r="L15" s="96" t="s">
        <v>276</v>
      </c>
      <c r="M15" s="43" t="s">
        <v>198</v>
      </c>
      <c r="O15" s="38"/>
    </row>
    <row r="16" spans="1:28" ht="65.099999999999994" customHeight="1" x14ac:dyDescent="0.2">
      <c r="A16" s="97">
        <v>1</v>
      </c>
      <c r="B16" s="504" t="s">
        <v>155</v>
      </c>
      <c r="C16" s="504"/>
      <c r="D16" s="44"/>
      <c r="E16" s="504" t="s">
        <v>161</v>
      </c>
      <c r="F16" s="504"/>
      <c r="G16" s="44"/>
      <c r="H16" s="504" t="s">
        <v>166</v>
      </c>
      <c r="I16" s="504"/>
      <c r="J16" s="44"/>
      <c r="K16" s="504" t="s">
        <v>171</v>
      </c>
      <c r="L16" s="504"/>
      <c r="M16" s="44"/>
    </row>
    <row r="17" spans="1:13" ht="65.099999999999994" customHeight="1" x14ac:dyDescent="0.2">
      <c r="A17" s="98">
        <v>2</v>
      </c>
      <c r="B17" s="504" t="s">
        <v>156</v>
      </c>
      <c r="C17" s="504"/>
      <c r="D17" s="44"/>
      <c r="E17" s="504" t="s">
        <v>162</v>
      </c>
      <c r="F17" s="504"/>
      <c r="G17" s="44"/>
      <c r="H17" s="504" t="s">
        <v>167</v>
      </c>
      <c r="I17" s="504"/>
      <c r="J17" s="44"/>
      <c r="K17" s="504" t="s">
        <v>172</v>
      </c>
      <c r="L17" s="504"/>
      <c r="M17" s="44"/>
    </row>
    <row r="18" spans="1:13" ht="65.099999999999994" customHeight="1" x14ac:dyDescent="0.2">
      <c r="A18" s="99">
        <v>3</v>
      </c>
      <c r="B18" s="504" t="s">
        <v>157</v>
      </c>
      <c r="C18" s="504"/>
      <c r="D18" s="44"/>
      <c r="E18" s="504" t="s">
        <v>163</v>
      </c>
      <c r="F18" s="504"/>
      <c r="G18" s="44"/>
      <c r="H18" s="504" t="s">
        <v>168</v>
      </c>
      <c r="I18" s="504"/>
      <c r="J18" s="44"/>
      <c r="K18" s="504" t="s">
        <v>173</v>
      </c>
      <c r="L18" s="504"/>
      <c r="M18" s="44"/>
    </row>
    <row r="19" spans="1:13" ht="65.099999999999994" customHeight="1" x14ac:dyDescent="0.2">
      <c r="A19" s="100">
        <v>4</v>
      </c>
      <c r="B19" s="504" t="s">
        <v>158</v>
      </c>
      <c r="C19" s="504"/>
      <c r="D19" s="44"/>
      <c r="E19" s="504" t="s">
        <v>164</v>
      </c>
      <c r="F19" s="504"/>
      <c r="G19" s="44"/>
      <c r="H19" s="504" t="s">
        <v>169</v>
      </c>
      <c r="I19" s="504"/>
      <c r="J19" s="44"/>
      <c r="K19" s="504" t="s">
        <v>174</v>
      </c>
      <c r="L19" s="504"/>
      <c r="M19" s="44"/>
    </row>
    <row r="20" spans="1:13" ht="65.099999999999994" customHeight="1" x14ac:dyDescent="0.2">
      <c r="A20" s="101">
        <v>5</v>
      </c>
      <c r="B20" s="504" t="s">
        <v>159</v>
      </c>
      <c r="C20" s="504"/>
      <c r="D20" s="44"/>
      <c r="E20" s="504" t="s">
        <v>165</v>
      </c>
      <c r="F20" s="504"/>
      <c r="G20" s="44"/>
      <c r="H20" s="504" t="s">
        <v>170</v>
      </c>
      <c r="I20" s="504"/>
      <c r="J20" s="44"/>
      <c r="K20" s="504" t="s">
        <v>175</v>
      </c>
      <c r="L20" s="504"/>
      <c r="M20" s="44"/>
    </row>
    <row r="21" spans="1:13" x14ac:dyDescent="0.2">
      <c r="A21" s="62"/>
      <c r="B21" s="62"/>
      <c r="C21" s="62"/>
      <c r="D21" s="32"/>
      <c r="E21" s="62"/>
      <c r="F21" s="62"/>
      <c r="G21" s="32"/>
      <c r="H21" s="62"/>
      <c r="I21" s="62"/>
      <c r="J21" s="32"/>
      <c r="K21" s="62"/>
      <c r="L21" s="62"/>
      <c r="M21" s="32"/>
    </row>
    <row r="22" spans="1:13" ht="36" x14ac:dyDescent="0.2">
      <c r="A22" s="95" t="s">
        <v>199</v>
      </c>
      <c r="B22" s="46" t="s">
        <v>176</v>
      </c>
      <c r="C22" s="96" t="s">
        <v>276</v>
      </c>
      <c r="D22" s="47" t="s">
        <v>198</v>
      </c>
      <c r="E22" s="46" t="s">
        <v>182</v>
      </c>
      <c r="F22" s="96" t="s">
        <v>276</v>
      </c>
      <c r="G22" s="47" t="s">
        <v>198</v>
      </c>
      <c r="H22" s="46" t="s">
        <v>33</v>
      </c>
      <c r="I22" s="96" t="s">
        <v>276</v>
      </c>
      <c r="J22" s="47" t="s">
        <v>198</v>
      </c>
      <c r="K22" s="46" t="s">
        <v>34</v>
      </c>
      <c r="L22" s="96" t="s">
        <v>276</v>
      </c>
      <c r="M22" s="47" t="s">
        <v>198</v>
      </c>
    </row>
    <row r="23" spans="1:13" ht="65.099999999999994" customHeight="1" x14ac:dyDescent="0.2">
      <c r="A23" s="97">
        <v>1</v>
      </c>
      <c r="B23" s="504" t="s">
        <v>177</v>
      </c>
      <c r="C23" s="504"/>
      <c r="D23" s="44"/>
      <c r="E23" s="504" t="s">
        <v>183</v>
      </c>
      <c r="F23" s="504"/>
      <c r="G23" s="44"/>
      <c r="H23" s="504" t="s">
        <v>188</v>
      </c>
      <c r="I23" s="504"/>
      <c r="J23" s="44"/>
      <c r="K23" s="504" t="s">
        <v>193</v>
      </c>
      <c r="L23" s="504"/>
      <c r="M23" s="44"/>
    </row>
    <row r="24" spans="1:13" ht="65.099999999999994" customHeight="1" x14ac:dyDescent="0.2">
      <c r="A24" s="98">
        <v>2</v>
      </c>
      <c r="B24" s="504" t="s">
        <v>178</v>
      </c>
      <c r="C24" s="504"/>
      <c r="D24" s="44"/>
      <c r="E24" s="504" t="s">
        <v>184</v>
      </c>
      <c r="F24" s="504"/>
      <c r="G24" s="44"/>
      <c r="H24" s="504" t="s">
        <v>189</v>
      </c>
      <c r="I24" s="504"/>
      <c r="J24" s="44"/>
      <c r="K24" s="504" t="s">
        <v>194</v>
      </c>
      <c r="L24" s="504"/>
      <c r="M24" s="44"/>
    </row>
    <row r="25" spans="1:13" ht="65.099999999999994" customHeight="1" x14ac:dyDescent="0.2">
      <c r="A25" s="99">
        <v>3</v>
      </c>
      <c r="B25" s="504" t="s">
        <v>179</v>
      </c>
      <c r="C25" s="504"/>
      <c r="D25" s="44"/>
      <c r="E25" s="504" t="s">
        <v>185</v>
      </c>
      <c r="F25" s="504"/>
      <c r="G25" s="44"/>
      <c r="H25" s="504" t="s">
        <v>190</v>
      </c>
      <c r="I25" s="504"/>
      <c r="J25" s="44"/>
      <c r="K25" s="504" t="s">
        <v>195</v>
      </c>
      <c r="L25" s="504"/>
      <c r="M25" s="44"/>
    </row>
    <row r="26" spans="1:13" ht="65.099999999999994" customHeight="1" x14ac:dyDescent="0.2">
      <c r="A26" s="100">
        <v>4</v>
      </c>
      <c r="B26" s="504" t="s">
        <v>180</v>
      </c>
      <c r="C26" s="504"/>
      <c r="D26" s="44"/>
      <c r="E26" s="504" t="s">
        <v>186</v>
      </c>
      <c r="F26" s="504"/>
      <c r="G26" s="44"/>
      <c r="H26" s="504" t="s">
        <v>191</v>
      </c>
      <c r="I26" s="504"/>
      <c r="J26" s="44"/>
      <c r="K26" s="504" t="s">
        <v>196</v>
      </c>
      <c r="L26" s="504"/>
      <c r="M26" s="44"/>
    </row>
    <row r="27" spans="1:13" ht="65.099999999999994" customHeight="1" x14ac:dyDescent="0.2">
      <c r="A27" s="101">
        <v>5</v>
      </c>
      <c r="B27" s="504" t="s">
        <v>181</v>
      </c>
      <c r="C27" s="504"/>
      <c r="D27" s="44"/>
      <c r="E27" s="504" t="s">
        <v>187</v>
      </c>
      <c r="F27" s="504"/>
      <c r="G27" s="44"/>
      <c r="H27" s="504" t="s">
        <v>192</v>
      </c>
      <c r="I27" s="504"/>
      <c r="J27" s="44"/>
      <c r="K27" s="504" t="s">
        <v>197</v>
      </c>
      <c r="L27" s="504"/>
      <c r="M27" s="44"/>
    </row>
  </sheetData>
  <mergeCells count="80">
    <mergeCell ref="B27:C27"/>
    <mergeCell ref="E27:F27"/>
    <mergeCell ref="H27:I27"/>
    <mergeCell ref="K27:L27"/>
    <mergeCell ref="B25:C25"/>
    <mergeCell ref="E25:F25"/>
    <mergeCell ref="H25:I25"/>
    <mergeCell ref="K25:L25"/>
    <mergeCell ref="B26:C26"/>
    <mergeCell ref="E26:F26"/>
    <mergeCell ref="H26:I26"/>
    <mergeCell ref="K26:L26"/>
    <mergeCell ref="B23:C23"/>
    <mergeCell ref="E23:F23"/>
    <mergeCell ref="H23:I23"/>
    <mergeCell ref="K23:L23"/>
    <mergeCell ref="B24:C24"/>
    <mergeCell ref="E24:F24"/>
    <mergeCell ref="H24:I24"/>
    <mergeCell ref="K24:L24"/>
    <mergeCell ref="B19:C19"/>
    <mergeCell ref="E19:F19"/>
    <mergeCell ref="H19:I19"/>
    <mergeCell ref="K19:L19"/>
    <mergeCell ref="B20:C20"/>
    <mergeCell ref="E20:F20"/>
    <mergeCell ref="H20:I20"/>
    <mergeCell ref="K20:L20"/>
    <mergeCell ref="B17:C17"/>
    <mergeCell ref="E17:F17"/>
    <mergeCell ref="H17:I17"/>
    <mergeCell ref="K17:L17"/>
    <mergeCell ref="B18:C18"/>
    <mergeCell ref="E18:F18"/>
    <mergeCell ref="H18:I18"/>
    <mergeCell ref="K18:L18"/>
    <mergeCell ref="H12:I12"/>
    <mergeCell ref="K12:L12"/>
    <mergeCell ref="E13:F13"/>
    <mergeCell ref="H13:I13"/>
    <mergeCell ref="K13:L13"/>
    <mergeCell ref="B16:C16"/>
    <mergeCell ref="E16:F16"/>
    <mergeCell ref="H16:I16"/>
    <mergeCell ref="K16:L16"/>
    <mergeCell ref="H9:I9"/>
    <mergeCell ref="K9:L9"/>
    <mergeCell ref="E10:F10"/>
    <mergeCell ref="H10:I10"/>
    <mergeCell ref="K10:L10"/>
    <mergeCell ref="E11:F11"/>
    <mergeCell ref="H11:I11"/>
    <mergeCell ref="K11:L11"/>
    <mergeCell ref="B9:C9"/>
    <mergeCell ref="B10:C10"/>
    <mergeCell ref="B11:C11"/>
    <mergeCell ref="B12:C12"/>
    <mergeCell ref="B13:C13"/>
    <mergeCell ref="E9:F9"/>
    <mergeCell ref="E12:F12"/>
    <mergeCell ref="H2:I2"/>
    <mergeCell ref="H3:I3"/>
    <mergeCell ref="H4:I4"/>
    <mergeCell ref="H5:I5"/>
    <mergeCell ref="H6:I6"/>
    <mergeCell ref="B2:C2"/>
    <mergeCell ref="B3:C3"/>
    <mergeCell ref="B4:C4"/>
    <mergeCell ref="B5:C5"/>
    <mergeCell ref="B6:C6"/>
    <mergeCell ref="E2:F2"/>
    <mergeCell ref="E3:F3"/>
    <mergeCell ref="E4:F4"/>
    <mergeCell ref="E5:F5"/>
    <mergeCell ref="E6:F6"/>
    <mergeCell ref="K2:L2"/>
    <mergeCell ref="K3:L3"/>
    <mergeCell ref="K4:L4"/>
    <mergeCell ref="K5:L5"/>
    <mergeCell ref="K6:L6"/>
  </mergeCells>
  <dataValidations count="2">
    <dataValidation type="list" allowBlank="1" showInputMessage="1" showErrorMessage="1" sqref="V7:AB13 B14:M14 B7:M7 N8:U13">
      <formula1>$Z$6:$Z$7</formula1>
    </dataValidation>
    <dataValidation type="list" allowBlank="1" showInputMessage="1" showErrorMessage="1" sqref="D2:D6 G2:G6 J2:J6 M2:M6 D9 D9:D13 G9:G13 J9:L13 M9:M13 D16:D20 G16:G20 J16:J20 M16:M20 D23:D27 G23:G27 J23:J27 M23:M27">
      <formula1>$O$2:$O$3</formula1>
    </dataValidation>
  </dataValidations>
  <pageMargins left="0.70866141732283472" right="0.70866141732283472" top="0.74803149606299213" bottom="0.74803149606299213" header="0.31496062992125984" footer="0.31496062992125984"/>
  <pageSetup paperSize="8" scale="77" fitToHeight="2" orientation="landscape" r:id="rId1"/>
  <rowBreaks count="1" manualBreakCount="1">
    <brk id="1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zoomScaleNormal="100" zoomScaleSheetLayoutView="80" workbookViewId="0">
      <pane xSplit="1" topLeftCell="B1" activePane="topRight" state="frozen"/>
      <selection activeCell="B3" sqref="B3:C3"/>
      <selection pane="topRight" activeCell="B3" sqref="B3:C3"/>
    </sheetView>
  </sheetViews>
  <sheetFormatPr defaultColWidth="17.28515625" defaultRowHeight="12" x14ac:dyDescent="0.2"/>
  <cols>
    <col min="1" max="1" width="17.28515625" style="8"/>
    <col min="2" max="2" width="35.5703125" style="8" customWidth="1"/>
    <col min="3" max="3" width="9.140625" style="8" bestFit="1" customWidth="1"/>
    <col min="4" max="4" width="17.28515625" style="8" customWidth="1"/>
    <col min="5" max="5" width="3.42578125" style="8" bestFit="1" customWidth="1"/>
    <col min="6" max="6" width="5" style="8" bestFit="1" customWidth="1"/>
    <col min="7" max="7" width="5.5703125" style="8" customWidth="1"/>
    <col min="8" max="8" width="35.7109375" style="8" customWidth="1"/>
    <col min="9" max="9" width="9.140625" style="8" bestFit="1" customWidth="1"/>
    <col min="10" max="10" width="0" style="8" hidden="1" customWidth="1"/>
    <col min="11" max="11" width="3.42578125" style="8" bestFit="1" customWidth="1"/>
    <col min="12" max="12" width="5" style="8" bestFit="1" customWidth="1"/>
    <col min="13" max="13" width="5.7109375" style="8" customWidth="1"/>
    <col min="14" max="14" width="35.85546875" style="8" customWidth="1"/>
    <col min="15" max="15" width="9.140625" style="8" bestFit="1" customWidth="1"/>
    <col min="16" max="16" width="0" style="8" hidden="1" customWidth="1"/>
    <col min="17" max="17" width="3.42578125" style="8" bestFit="1" customWidth="1"/>
    <col min="18" max="18" width="5" style="8" bestFit="1" customWidth="1"/>
    <col min="19" max="19" width="6" style="8" customWidth="1"/>
    <col min="20" max="20" width="35.7109375" style="8" customWidth="1"/>
    <col min="21" max="21" width="9.140625" style="8" bestFit="1" customWidth="1"/>
    <col min="22" max="22" width="0" style="8" hidden="1" customWidth="1"/>
    <col min="23" max="23" width="3.42578125" style="8" bestFit="1" customWidth="1"/>
    <col min="24" max="24" width="5" style="8" bestFit="1" customWidth="1"/>
    <col min="25" max="25" width="5.85546875" style="8" bestFit="1" customWidth="1"/>
    <col min="26" max="26" width="35.7109375" style="8" customWidth="1"/>
    <col min="27" max="27" width="9.140625" style="8" bestFit="1" customWidth="1"/>
    <col min="28" max="28" width="0" style="8" hidden="1" customWidth="1"/>
    <col min="29" max="29" width="3.42578125" style="8" bestFit="1" customWidth="1"/>
    <col min="30" max="30" width="5" style="8" bestFit="1" customWidth="1"/>
    <col min="31" max="31" width="6" style="8" customWidth="1"/>
    <col min="32" max="32" width="35.7109375" style="8" customWidth="1"/>
    <col min="33" max="33" width="9.140625" style="8" bestFit="1" customWidth="1"/>
    <col min="34" max="34" width="0" style="8" hidden="1" customWidth="1"/>
    <col min="35" max="35" width="3.42578125" style="8" bestFit="1" customWidth="1"/>
    <col min="36" max="36" width="5.140625" style="8" customWidth="1"/>
    <col min="37" max="37" width="6.42578125" style="8" customWidth="1"/>
    <col min="38" max="16384" width="17.28515625" style="8"/>
  </cols>
  <sheetData>
    <row r="1" spans="1:39" ht="18" x14ac:dyDescent="0.25">
      <c r="A1" s="520" t="s">
        <v>199</v>
      </c>
      <c r="B1" s="518" t="s">
        <v>94</v>
      </c>
      <c r="C1" s="518"/>
      <c r="D1" s="518"/>
      <c r="E1" s="518"/>
      <c r="F1" s="518"/>
      <c r="G1" s="518"/>
      <c r="H1" s="522"/>
      <c r="I1" s="522"/>
      <c r="J1" s="522"/>
      <c r="K1" s="522"/>
      <c r="L1" s="522"/>
      <c r="M1" s="522"/>
      <c r="N1" s="522"/>
      <c r="O1" s="522"/>
      <c r="P1" s="522"/>
      <c r="Q1" s="522"/>
      <c r="R1" s="522"/>
      <c r="S1" s="75"/>
      <c r="T1" s="518" t="s">
        <v>95</v>
      </c>
      <c r="U1" s="518"/>
      <c r="V1" s="518"/>
      <c r="W1" s="518"/>
      <c r="X1" s="518"/>
      <c r="Y1" s="518"/>
      <c r="Z1" s="518"/>
      <c r="AA1" s="518"/>
      <c r="AB1" s="518"/>
      <c r="AC1" s="518"/>
      <c r="AD1" s="518"/>
      <c r="AE1" s="518"/>
      <c r="AF1" s="518"/>
      <c r="AG1" s="518"/>
      <c r="AH1" s="518"/>
      <c r="AI1" s="518"/>
      <c r="AJ1" s="518"/>
      <c r="AK1" s="519"/>
    </row>
    <row r="2" spans="1:39" ht="25.5" customHeight="1" x14ac:dyDescent="0.2">
      <c r="A2" s="521"/>
      <c r="B2" s="65" t="s">
        <v>35</v>
      </c>
      <c r="C2" s="65" t="s">
        <v>267</v>
      </c>
      <c r="D2" s="65" t="s">
        <v>102</v>
      </c>
      <c r="E2" s="65" t="s">
        <v>100</v>
      </c>
      <c r="F2" s="65" t="s">
        <v>101</v>
      </c>
      <c r="G2" s="65" t="s">
        <v>224</v>
      </c>
      <c r="H2" s="65" t="s">
        <v>36</v>
      </c>
      <c r="I2" s="65" t="s">
        <v>267</v>
      </c>
      <c r="J2" s="65" t="s">
        <v>102</v>
      </c>
      <c r="K2" s="65" t="s">
        <v>100</v>
      </c>
      <c r="L2" s="65" t="s">
        <v>101</v>
      </c>
      <c r="M2" s="65" t="s">
        <v>224</v>
      </c>
      <c r="N2" s="65" t="s">
        <v>37</v>
      </c>
      <c r="O2" s="65" t="s">
        <v>267</v>
      </c>
      <c r="P2" s="65" t="s">
        <v>102</v>
      </c>
      <c r="Q2" s="65" t="s">
        <v>100</v>
      </c>
      <c r="R2" s="65" t="s">
        <v>101</v>
      </c>
      <c r="S2" s="65" t="s">
        <v>224</v>
      </c>
      <c r="T2" s="65" t="s">
        <v>38</v>
      </c>
      <c r="U2" s="65" t="s">
        <v>267</v>
      </c>
      <c r="V2" s="65" t="s">
        <v>102</v>
      </c>
      <c r="W2" s="65" t="s">
        <v>100</v>
      </c>
      <c r="X2" s="65" t="s">
        <v>101</v>
      </c>
      <c r="Y2" s="65" t="s">
        <v>224</v>
      </c>
      <c r="Z2" s="65" t="s">
        <v>39</v>
      </c>
      <c r="AA2" s="65" t="s">
        <v>267</v>
      </c>
      <c r="AB2" s="65" t="s">
        <v>102</v>
      </c>
      <c r="AC2" s="65" t="s">
        <v>100</v>
      </c>
      <c r="AD2" s="65" t="s">
        <v>101</v>
      </c>
      <c r="AE2" s="65" t="s">
        <v>224</v>
      </c>
      <c r="AF2" s="65" t="s">
        <v>40</v>
      </c>
      <c r="AG2" s="65" t="s">
        <v>267</v>
      </c>
      <c r="AH2" s="65" t="s">
        <v>102</v>
      </c>
      <c r="AI2" s="65" t="s">
        <v>100</v>
      </c>
      <c r="AJ2" s="65" t="s">
        <v>101</v>
      </c>
      <c r="AK2" s="65" t="s">
        <v>224</v>
      </c>
    </row>
    <row r="3" spans="1:39" x14ac:dyDescent="0.2">
      <c r="A3" s="517">
        <v>1</v>
      </c>
      <c r="B3" s="505"/>
      <c r="C3" s="505"/>
      <c r="D3" s="33"/>
      <c r="E3" s="33"/>
      <c r="F3" s="33"/>
      <c r="G3" s="33"/>
      <c r="H3" s="505"/>
      <c r="I3" s="505"/>
      <c r="J3" s="33"/>
      <c r="K3" s="33"/>
      <c r="L3" s="33"/>
      <c r="M3" s="33"/>
      <c r="N3" s="505"/>
      <c r="O3" s="505"/>
      <c r="P3" s="33"/>
      <c r="Q3" s="33"/>
      <c r="R3" s="33"/>
      <c r="S3" s="33"/>
      <c r="T3" s="505"/>
      <c r="U3" s="505"/>
      <c r="V3" s="33"/>
      <c r="W3" s="33"/>
      <c r="X3" s="33"/>
      <c r="Y3" s="33"/>
      <c r="Z3" s="505"/>
      <c r="AA3" s="505"/>
      <c r="AB3" s="33"/>
      <c r="AC3" s="33"/>
      <c r="AD3" s="33"/>
      <c r="AE3" s="33"/>
      <c r="AF3" s="505"/>
      <c r="AG3" s="505"/>
      <c r="AH3" s="33"/>
      <c r="AI3" s="33"/>
      <c r="AJ3" s="33"/>
      <c r="AK3" s="33"/>
    </row>
    <row r="4" spans="1:39" x14ac:dyDescent="0.2">
      <c r="A4" s="517"/>
      <c r="B4" s="505"/>
      <c r="C4" s="505"/>
      <c r="D4" s="33"/>
      <c r="E4" s="33"/>
      <c r="F4" s="33"/>
      <c r="G4" s="33"/>
      <c r="H4" s="505"/>
      <c r="I4" s="505"/>
      <c r="J4" s="33"/>
      <c r="K4" s="33"/>
      <c r="L4" s="33"/>
      <c r="M4" s="33"/>
      <c r="N4" s="505"/>
      <c r="O4" s="505"/>
      <c r="P4" s="33"/>
      <c r="Q4" s="33"/>
      <c r="R4" s="33"/>
      <c r="S4" s="33"/>
      <c r="T4" s="505"/>
      <c r="U4" s="505"/>
      <c r="V4" s="33"/>
      <c r="W4" s="33"/>
      <c r="X4" s="33"/>
      <c r="Y4" s="33"/>
      <c r="Z4" s="505"/>
      <c r="AA4" s="505"/>
      <c r="AB4" s="33"/>
      <c r="AC4" s="33"/>
      <c r="AD4" s="33"/>
      <c r="AE4" s="33"/>
      <c r="AF4" s="505"/>
      <c r="AG4" s="505"/>
      <c r="AH4" s="33"/>
      <c r="AI4" s="33"/>
      <c r="AJ4" s="33"/>
      <c r="AK4" s="33"/>
    </row>
    <row r="5" spans="1:39" x14ac:dyDescent="0.2">
      <c r="A5" s="517"/>
      <c r="B5" s="505"/>
      <c r="C5" s="505"/>
      <c r="D5" s="33"/>
      <c r="E5" s="33"/>
      <c r="F5" s="33"/>
      <c r="G5" s="33"/>
      <c r="H5" s="505"/>
      <c r="I5" s="505"/>
      <c r="J5" s="33"/>
      <c r="K5" s="33"/>
      <c r="L5" s="33"/>
      <c r="M5" s="33"/>
      <c r="N5" s="505"/>
      <c r="O5" s="505"/>
      <c r="P5" s="33"/>
      <c r="Q5" s="33"/>
      <c r="R5" s="33"/>
      <c r="S5" s="33"/>
      <c r="T5" s="505"/>
      <c r="U5" s="505"/>
      <c r="V5" s="33"/>
      <c r="W5" s="33"/>
      <c r="X5" s="33"/>
      <c r="Y5" s="33"/>
      <c r="Z5" s="505"/>
      <c r="AA5" s="505"/>
      <c r="AB5" s="33"/>
      <c r="AC5" s="33"/>
      <c r="AD5" s="33"/>
      <c r="AE5" s="33"/>
      <c r="AF5" s="505"/>
      <c r="AG5" s="505"/>
      <c r="AH5" s="33"/>
      <c r="AI5" s="33"/>
      <c r="AJ5" s="33"/>
      <c r="AK5" s="33"/>
    </row>
    <row r="6" spans="1:39" ht="39.950000000000003" customHeight="1" x14ac:dyDescent="0.2">
      <c r="A6" s="523">
        <v>2</v>
      </c>
      <c r="B6" s="505" t="s">
        <v>103</v>
      </c>
      <c r="C6" s="505"/>
      <c r="D6" s="9" t="s">
        <v>106</v>
      </c>
      <c r="E6" s="33"/>
      <c r="F6" s="33"/>
      <c r="G6" s="33"/>
      <c r="H6" s="505" t="s">
        <v>225</v>
      </c>
      <c r="I6" s="505"/>
      <c r="J6" s="9"/>
      <c r="K6" s="33"/>
      <c r="L6" s="33"/>
      <c r="M6" s="33"/>
      <c r="N6" s="505" t="s">
        <v>236</v>
      </c>
      <c r="O6" s="505"/>
      <c r="P6" s="9"/>
      <c r="Q6" s="33"/>
      <c r="R6" s="33"/>
      <c r="S6" s="33"/>
      <c r="T6" s="505" t="s">
        <v>245</v>
      </c>
      <c r="U6" s="505"/>
      <c r="V6" s="9" t="s">
        <v>247</v>
      </c>
      <c r="W6" s="33"/>
      <c r="X6" s="33"/>
      <c r="Y6" s="33"/>
      <c r="Z6" s="505" t="s">
        <v>257</v>
      </c>
      <c r="AA6" s="505"/>
      <c r="AB6" s="9" t="s">
        <v>258</v>
      </c>
      <c r="AC6" s="33"/>
      <c r="AD6" s="33"/>
      <c r="AE6" s="33"/>
      <c r="AF6" s="505" t="s">
        <v>278</v>
      </c>
      <c r="AG6" s="505"/>
      <c r="AH6" s="9" t="s">
        <v>279</v>
      </c>
      <c r="AI6" s="33"/>
      <c r="AJ6" s="33"/>
      <c r="AK6" s="33"/>
      <c r="AM6" s="8" t="s">
        <v>339</v>
      </c>
    </row>
    <row r="7" spans="1:39" ht="39.950000000000003" customHeight="1" x14ac:dyDescent="0.2">
      <c r="A7" s="523"/>
      <c r="B7" s="505" t="s">
        <v>104</v>
      </c>
      <c r="C7" s="505"/>
      <c r="D7" s="9" t="s">
        <v>107</v>
      </c>
      <c r="E7" s="33"/>
      <c r="F7" s="33"/>
      <c r="G7" s="33"/>
      <c r="H7" s="505" t="s">
        <v>226</v>
      </c>
      <c r="I7" s="505"/>
      <c r="J7" s="9"/>
      <c r="K7" s="33"/>
      <c r="L7" s="33"/>
      <c r="M7" s="33"/>
      <c r="N7" s="505" t="s">
        <v>235</v>
      </c>
      <c r="O7" s="505"/>
      <c r="P7" s="9" t="s">
        <v>237</v>
      </c>
      <c r="Q7" s="33"/>
      <c r="R7" s="33"/>
      <c r="S7" s="33"/>
      <c r="T7" s="505" t="s">
        <v>246</v>
      </c>
      <c r="U7" s="505"/>
      <c r="V7" s="9" t="s">
        <v>247</v>
      </c>
      <c r="W7" s="33"/>
      <c r="X7" s="33"/>
      <c r="Y7" s="33"/>
      <c r="Z7" s="505" t="s">
        <v>256</v>
      </c>
      <c r="AA7" s="505"/>
      <c r="AB7" s="9"/>
      <c r="AC7" s="33"/>
      <c r="AD7" s="33"/>
      <c r="AE7" s="33"/>
      <c r="AF7" s="505" t="s">
        <v>280</v>
      </c>
      <c r="AG7" s="505"/>
      <c r="AH7" s="9" t="s">
        <v>281</v>
      </c>
      <c r="AI7" s="33"/>
      <c r="AJ7" s="33"/>
      <c r="AK7" s="33"/>
    </row>
    <row r="8" spans="1:39" ht="39.950000000000003" customHeight="1" x14ac:dyDescent="0.2">
      <c r="A8" s="523"/>
      <c r="B8" s="505" t="s">
        <v>105</v>
      </c>
      <c r="C8" s="505"/>
      <c r="D8" s="33"/>
      <c r="E8" s="33"/>
      <c r="F8" s="33"/>
      <c r="G8" s="33"/>
      <c r="H8" s="505" t="s">
        <v>227</v>
      </c>
      <c r="I8" s="505"/>
      <c r="J8" s="33"/>
      <c r="K8" s="33"/>
      <c r="L8" s="33"/>
      <c r="M8" s="33"/>
      <c r="N8" s="505"/>
      <c r="O8" s="505"/>
      <c r="P8" s="33"/>
      <c r="Q8" s="33"/>
      <c r="R8" s="33"/>
      <c r="S8" s="33"/>
      <c r="T8" s="505"/>
      <c r="U8" s="505"/>
      <c r="V8" s="33"/>
      <c r="W8" s="33"/>
      <c r="X8" s="33"/>
      <c r="Y8" s="33"/>
      <c r="Z8" s="505"/>
      <c r="AA8" s="505"/>
      <c r="AB8" s="33"/>
      <c r="AC8" s="33"/>
      <c r="AD8" s="33"/>
      <c r="AE8" s="33"/>
      <c r="AF8" s="505"/>
      <c r="AG8" s="505"/>
      <c r="AH8" s="33"/>
      <c r="AI8" s="33"/>
      <c r="AJ8" s="33"/>
      <c r="AK8" s="33"/>
    </row>
    <row r="9" spans="1:39" ht="39.950000000000003" customHeight="1" x14ac:dyDescent="0.2">
      <c r="A9" s="524">
        <v>3</v>
      </c>
      <c r="B9" s="505" t="s">
        <v>110</v>
      </c>
      <c r="C9" s="505"/>
      <c r="D9" s="9" t="s">
        <v>108</v>
      </c>
      <c r="E9" s="33"/>
      <c r="F9" s="33"/>
      <c r="G9" s="33"/>
      <c r="H9" s="505" t="s">
        <v>228</v>
      </c>
      <c r="I9" s="505"/>
      <c r="J9" s="9" t="s">
        <v>230</v>
      </c>
      <c r="K9" s="33"/>
      <c r="L9" s="33"/>
      <c r="M9" s="33"/>
      <c r="N9" s="505" t="s">
        <v>240</v>
      </c>
      <c r="O9" s="505"/>
      <c r="P9" s="9"/>
      <c r="Q9" s="33"/>
      <c r="R9" s="33"/>
      <c r="S9" s="33"/>
      <c r="T9" s="505" t="s">
        <v>248</v>
      </c>
      <c r="U9" s="505"/>
      <c r="V9" s="9" t="s">
        <v>247</v>
      </c>
      <c r="W9" s="33"/>
      <c r="X9" s="33"/>
      <c r="Y9" s="33"/>
      <c r="Z9" s="505" t="s">
        <v>259</v>
      </c>
      <c r="AA9" s="505"/>
      <c r="AB9" s="9" t="s">
        <v>260</v>
      </c>
      <c r="AC9" s="33"/>
      <c r="AD9" s="33"/>
      <c r="AE9" s="33"/>
      <c r="AF9" s="505" t="s">
        <v>287</v>
      </c>
      <c r="AG9" s="505"/>
      <c r="AH9" s="9" t="s">
        <v>283</v>
      </c>
      <c r="AI9" s="33"/>
      <c r="AJ9" s="33"/>
      <c r="AK9" s="33"/>
    </row>
    <row r="10" spans="1:39" ht="39.950000000000003" customHeight="1" x14ac:dyDescent="0.2">
      <c r="A10" s="524"/>
      <c r="B10" s="505" t="s">
        <v>111</v>
      </c>
      <c r="C10" s="505"/>
      <c r="D10" s="9" t="s">
        <v>109</v>
      </c>
      <c r="E10" s="33"/>
      <c r="F10" s="33"/>
      <c r="G10" s="33"/>
      <c r="H10" s="505" t="s">
        <v>229</v>
      </c>
      <c r="I10" s="505"/>
      <c r="J10" s="9" t="s">
        <v>230</v>
      </c>
      <c r="K10" s="33"/>
      <c r="L10" s="33"/>
      <c r="M10" s="33"/>
      <c r="N10" s="505" t="s">
        <v>238</v>
      </c>
      <c r="O10" s="505"/>
      <c r="P10" s="9" t="s">
        <v>239</v>
      </c>
      <c r="Q10" s="33"/>
      <c r="R10" s="33"/>
      <c r="S10" s="33"/>
      <c r="T10" s="505" t="s">
        <v>250</v>
      </c>
      <c r="U10" s="505"/>
      <c r="V10" s="9" t="s">
        <v>249</v>
      </c>
      <c r="W10" s="33"/>
      <c r="X10" s="33"/>
      <c r="Y10" s="33"/>
      <c r="Z10" s="505" t="s">
        <v>261</v>
      </c>
      <c r="AA10" s="505"/>
      <c r="AB10" s="9"/>
      <c r="AC10" s="33"/>
      <c r="AD10" s="33"/>
      <c r="AE10" s="33"/>
      <c r="AF10" s="505" t="s">
        <v>282</v>
      </c>
      <c r="AG10" s="505"/>
      <c r="AH10" s="9" t="s">
        <v>283</v>
      </c>
      <c r="AI10" s="33"/>
      <c r="AJ10" s="33"/>
      <c r="AK10" s="33"/>
    </row>
    <row r="11" spans="1:39" ht="39.950000000000003" customHeight="1" x14ac:dyDescent="0.2">
      <c r="A11" s="524"/>
      <c r="B11" s="505"/>
      <c r="C11" s="505"/>
      <c r="D11" s="33"/>
      <c r="E11" s="33"/>
      <c r="F11" s="33"/>
      <c r="G11" s="33"/>
      <c r="H11" s="505"/>
      <c r="I11" s="505"/>
      <c r="J11" s="33"/>
      <c r="K11" s="33"/>
      <c r="L11" s="33"/>
      <c r="M11" s="33"/>
      <c r="N11" s="505" t="s">
        <v>241</v>
      </c>
      <c r="O11" s="505"/>
      <c r="P11" s="33"/>
      <c r="Q11" s="33"/>
      <c r="R11" s="33"/>
      <c r="S11" s="33"/>
      <c r="T11" s="505" t="s">
        <v>251</v>
      </c>
      <c r="U11" s="505"/>
      <c r="V11" s="33" t="s">
        <v>252</v>
      </c>
      <c r="W11" s="33"/>
      <c r="X11" s="33"/>
      <c r="Y11" s="33"/>
      <c r="Z11" s="505"/>
      <c r="AA11" s="505"/>
      <c r="AB11" s="33"/>
      <c r="AC11" s="33"/>
      <c r="AD11" s="33"/>
      <c r="AE11" s="33"/>
      <c r="AF11" s="505"/>
      <c r="AG11" s="505"/>
      <c r="AH11" s="33"/>
      <c r="AI11" s="33"/>
      <c r="AJ11" s="33"/>
      <c r="AK11" s="33"/>
    </row>
    <row r="12" spans="1:39" ht="39.950000000000003" customHeight="1" x14ac:dyDescent="0.2">
      <c r="A12" s="525">
        <v>4</v>
      </c>
      <c r="B12" s="505" t="s">
        <v>223</v>
      </c>
      <c r="C12" s="505"/>
      <c r="D12" s="25"/>
      <c r="E12" s="33"/>
      <c r="F12" s="33"/>
      <c r="G12" s="33"/>
      <c r="H12" s="505" t="s">
        <v>232</v>
      </c>
      <c r="I12" s="505"/>
      <c r="J12" s="25"/>
      <c r="K12" s="33"/>
      <c r="L12" s="33"/>
      <c r="M12" s="33"/>
      <c r="N12" s="505" t="s">
        <v>242</v>
      </c>
      <c r="O12" s="505"/>
      <c r="P12" s="25" t="s">
        <v>239</v>
      </c>
      <c r="Q12" s="33"/>
      <c r="R12" s="33"/>
      <c r="S12" s="33"/>
      <c r="T12" s="505" t="s">
        <v>253</v>
      </c>
      <c r="U12" s="505"/>
      <c r="V12" s="25" t="s">
        <v>247</v>
      </c>
      <c r="W12" s="33"/>
      <c r="X12" s="33"/>
      <c r="Y12" s="33"/>
      <c r="Z12" s="505" t="s">
        <v>263</v>
      </c>
      <c r="AA12" s="505"/>
      <c r="AB12" s="25" t="s">
        <v>260</v>
      </c>
      <c r="AC12" s="33"/>
      <c r="AD12" s="33"/>
      <c r="AE12" s="33"/>
      <c r="AF12" s="505" t="s">
        <v>286</v>
      </c>
      <c r="AG12" s="505"/>
      <c r="AH12" s="25"/>
      <c r="AI12" s="33"/>
      <c r="AJ12" s="33"/>
      <c r="AK12" s="33"/>
    </row>
    <row r="13" spans="1:39" ht="39.950000000000003" customHeight="1" x14ac:dyDescent="0.2">
      <c r="A13" s="525"/>
      <c r="B13" s="505" t="s">
        <v>222</v>
      </c>
      <c r="C13" s="505"/>
      <c r="D13" s="33"/>
      <c r="E13" s="33"/>
      <c r="F13" s="33"/>
      <c r="G13" s="33"/>
      <c r="H13" s="505" t="s">
        <v>231</v>
      </c>
      <c r="I13" s="505"/>
      <c r="J13" s="33"/>
      <c r="K13" s="33"/>
      <c r="L13" s="33"/>
      <c r="M13" s="33"/>
      <c r="N13" s="505" t="s">
        <v>243</v>
      </c>
      <c r="O13" s="505"/>
      <c r="P13" s="33"/>
      <c r="Q13" s="33"/>
      <c r="R13" s="33"/>
      <c r="S13" s="33"/>
      <c r="T13" s="505" t="s">
        <v>255</v>
      </c>
      <c r="U13" s="505"/>
      <c r="V13" s="33"/>
      <c r="W13" s="33"/>
      <c r="X13" s="33"/>
      <c r="Y13" s="33"/>
      <c r="Z13" s="505" t="s">
        <v>264</v>
      </c>
      <c r="AA13" s="505"/>
      <c r="AB13" s="33" t="s">
        <v>260</v>
      </c>
      <c r="AC13" s="33"/>
      <c r="AD13" s="33"/>
      <c r="AE13" s="33"/>
      <c r="AF13" s="505" t="s">
        <v>284</v>
      </c>
      <c r="AG13" s="505"/>
      <c r="AH13" s="33"/>
      <c r="AI13" s="33"/>
      <c r="AJ13" s="33"/>
      <c r="AK13" s="33"/>
    </row>
    <row r="14" spans="1:39" ht="39.950000000000003" customHeight="1" x14ac:dyDescent="0.2">
      <c r="A14" s="525"/>
      <c r="B14" s="505" t="s">
        <v>221</v>
      </c>
      <c r="C14" s="505"/>
      <c r="D14" s="9" t="s">
        <v>107</v>
      </c>
      <c r="E14" s="33"/>
      <c r="F14" s="33"/>
      <c r="G14" s="33"/>
      <c r="H14" s="505"/>
      <c r="I14" s="505"/>
      <c r="J14" s="9"/>
      <c r="K14" s="33"/>
      <c r="L14" s="33"/>
      <c r="M14" s="33"/>
      <c r="N14" s="505"/>
      <c r="O14" s="505"/>
      <c r="P14" s="9"/>
      <c r="Q14" s="33"/>
      <c r="R14" s="33"/>
      <c r="S14" s="33"/>
      <c r="T14" s="505"/>
      <c r="U14" s="505"/>
      <c r="V14" s="9"/>
      <c r="W14" s="33"/>
      <c r="X14" s="33"/>
      <c r="Y14" s="33"/>
      <c r="Z14" s="505" t="s">
        <v>262</v>
      </c>
      <c r="AA14" s="505"/>
      <c r="AB14" s="9" t="s">
        <v>260</v>
      </c>
      <c r="AC14" s="33"/>
      <c r="AD14" s="33"/>
      <c r="AE14" s="33"/>
      <c r="AF14" s="505"/>
      <c r="AG14" s="505"/>
      <c r="AH14" s="9"/>
      <c r="AI14" s="33"/>
      <c r="AJ14" s="33"/>
      <c r="AK14" s="33"/>
    </row>
    <row r="15" spans="1:39" ht="39.950000000000003" customHeight="1" x14ac:dyDescent="0.2">
      <c r="A15" s="526">
        <v>5</v>
      </c>
      <c r="B15" s="505" t="s">
        <v>112</v>
      </c>
      <c r="C15" s="505"/>
      <c r="D15" s="33"/>
      <c r="E15" s="33"/>
      <c r="F15" s="33"/>
      <c r="G15" s="33"/>
      <c r="H15" s="505" t="s">
        <v>234</v>
      </c>
      <c r="I15" s="505"/>
      <c r="J15" s="33"/>
      <c r="K15" s="33"/>
      <c r="L15" s="33"/>
      <c r="M15" s="33"/>
      <c r="N15" s="505" t="s">
        <v>244</v>
      </c>
      <c r="O15" s="505"/>
      <c r="P15" s="33"/>
      <c r="Q15" s="33"/>
      <c r="R15" s="33"/>
      <c r="S15" s="33"/>
      <c r="T15" s="505" t="s">
        <v>254</v>
      </c>
      <c r="U15" s="505"/>
      <c r="V15" s="33"/>
      <c r="W15" s="33"/>
      <c r="X15" s="33"/>
      <c r="Y15" s="33"/>
      <c r="Z15" s="505" t="s">
        <v>265</v>
      </c>
      <c r="AA15" s="505"/>
      <c r="AB15" s="33"/>
      <c r="AC15" s="33"/>
      <c r="AD15" s="33"/>
      <c r="AE15" s="33"/>
      <c r="AF15" s="505" t="s">
        <v>285</v>
      </c>
      <c r="AG15" s="505"/>
      <c r="AH15" s="33"/>
      <c r="AI15" s="33"/>
      <c r="AJ15" s="33"/>
      <c r="AK15" s="33"/>
    </row>
    <row r="16" spans="1:39" ht="39.950000000000003" customHeight="1" x14ac:dyDescent="0.2">
      <c r="A16" s="526"/>
      <c r="B16" s="505"/>
      <c r="C16" s="505"/>
      <c r="D16" s="33"/>
      <c r="E16" s="33"/>
      <c r="F16" s="33"/>
      <c r="G16" s="33"/>
      <c r="H16" s="505" t="s">
        <v>233</v>
      </c>
      <c r="I16" s="505"/>
      <c r="J16" s="33"/>
      <c r="K16" s="33"/>
      <c r="L16" s="33"/>
      <c r="M16" s="33"/>
      <c r="N16" s="505"/>
      <c r="O16" s="505"/>
      <c r="P16" s="33"/>
      <c r="Q16" s="33"/>
      <c r="R16" s="33"/>
      <c r="S16" s="33"/>
      <c r="T16" s="505"/>
      <c r="U16" s="505"/>
      <c r="V16" s="33"/>
      <c r="W16" s="33"/>
      <c r="X16" s="33"/>
      <c r="Y16" s="33"/>
      <c r="Z16" s="505" t="s">
        <v>266</v>
      </c>
      <c r="AA16" s="505"/>
      <c r="AB16" s="33"/>
      <c r="AC16" s="33"/>
      <c r="AD16" s="33"/>
      <c r="AE16" s="33"/>
      <c r="AF16" s="505" t="s">
        <v>288</v>
      </c>
      <c r="AG16" s="505"/>
      <c r="AH16" s="33"/>
      <c r="AI16" s="33"/>
      <c r="AJ16" s="33"/>
      <c r="AK16" s="33"/>
    </row>
    <row r="17" spans="1:38" ht="39.950000000000003" customHeight="1" thickBot="1" x14ac:dyDescent="0.25">
      <c r="A17" s="527"/>
      <c r="B17" s="505"/>
      <c r="C17" s="505"/>
      <c r="D17" s="33"/>
      <c r="E17" s="33"/>
      <c r="F17" s="33"/>
      <c r="G17" s="33"/>
      <c r="H17" s="505"/>
      <c r="I17" s="505"/>
      <c r="J17" s="33"/>
      <c r="K17" s="33"/>
      <c r="L17" s="33"/>
      <c r="M17" s="33"/>
      <c r="N17" s="505"/>
      <c r="O17" s="505"/>
      <c r="P17" s="33"/>
      <c r="Q17" s="33"/>
      <c r="R17" s="33"/>
      <c r="S17" s="33"/>
      <c r="T17" s="505"/>
      <c r="U17" s="505"/>
      <c r="V17" s="33"/>
      <c r="W17" s="33"/>
      <c r="X17" s="33"/>
      <c r="Y17" s="33"/>
      <c r="Z17" s="505"/>
      <c r="AA17" s="505"/>
      <c r="AB17" s="33"/>
      <c r="AC17" s="33"/>
      <c r="AD17" s="33"/>
      <c r="AE17" s="33"/>
      <c r="AF17" s="505"/>
      <c r="AG17" s="505"/>
      <c r="AH17" s="33"/>
      <c r="AI17" s="33"/>
      <c r="AJ17" s="33"/>
      <c r="AK17" s="33"/>
    </row>
    <row r="18" spans="1:38" x14ac:dyDescent="0.2">
      <c r="A18" s="34"/>
    </row>
    <row r="19" spans="1:38" ht="12.75" thickBot="1" x14ac:dyDescent="0.25">
      <c r="A19" s="34"/>
    </row>
    <row r="20" spans="1:38" ht="18" x14ac:dyDescent="0.25">
      <c r="A20" s="514" t="s">
        <v>199</v>
      </c>
      <c r="B20" s="509" t="s">
        <v>96</v>
      </c>
      <c r="C20" s="509"/>
      <c r="D20" s="509"/>
      <c r="E20" s="509"/>
      <c r="F20" s="509"/>
      <c r="G20" s="509"/>
      <c r="H20" s="509"/>
      <c r="I20" s="509"/>
      <c r="J20" s="509"/>
      <c r="K20" s="509"/>
      <c r="L20" s="509"/>
      <c r="M20" s="509"/>
      <c r="N20" s="509"/>
      <c r="O20" s="509"/>
      <c r="P20" s="509"/>
      <c r="Q20" s="509"/>
      <c r="R20" s="509"/>
      <c r="S20" s="509"/>
      <c r="T20" s="509"/>
      <c r="U20" s="509"/>
      <c r="V20" s="509"/>
      <c r="W20" s="509"/>
      <c r="X20" s="509"/>
      <c r="Y20" s="510"/>
      <c r="Z20" s="67"/>
      <c r="AA20" s="67"/>
      <c r="AB20" s="67"/>
      <c r="AC20" s="67"/>
      <c r="AD20" s="67"/>
      <c r="AE20" s="67"/>
      <c r="AF20" s="67"/>
      <c r="AG20" s="67"/>
      <c r="AH20" s="67"/>
      <c r="AI20" s="67"/>
      <c r="AJ20" s="67"/>
      <c r="AK20" s="67"/>
      <c r="AL20" s="67"/>
    </row>
    <row r="21" spans="1:38" ht="25.5" customHeight="1" x14ac:dyDescent="0.2">
      <c r="A21" s="515"/>
      <c r="B21" s="65" t="s">
        <v>41</v>
      </c>
      <c r="C21" s="65" t="s">
        <v>267</v>
      </c>
      <c r="D21" s="65" t="s">
        <v>102</v>
      </c>
      <c r="E21" s="65" t="s">
        <v>100</v>
      </c>
      <c r="F21" s="65" t="s">
        <v>101</v>
      </c>
      <c r="G21" s="65" t="s">
        <v>224</v>
      </c>
      <c r="H21" s="65" t="s">
        <v>42</v>
      </c>
      <c r="I21" s="65" t="s">
        <v>267</v>
      </c>
      <c r="J21" s="65" t="s">
        <v>102</v>
      </c>
      <c r="K21" s="65" t="s">
        <v>100</v>
      </c>
      <c r="L21" s="65" t="s">
        <v>101</v>
      </c>
      <c r="M21" s="65" t="s">
        <v>224</v>
      </c>
      <c r="N21" s="65" t="s">
        <v>43</v>
      </c>
      <c r="O21" s="65" t="s">
        <v>267</v>
      </c>
      <c r="P21" s="65" t="s">
        <v>102</v>
      </c>
      <c r="Q21" s="65" t="s">
        <v>100</v>
      </c>
      <c r="R21" s="65" t="s">
        <v>101</v>
      </c>
      <c r="S21" s="65" t="s">
        <v>224</v>
      </c>
      <c r="T21" s="65" t="s">
        <v>44</v>
      </c>
      <c r="U21" s="65" t="s">
        <v>267</v>
      </c>
      <c r="V21" s="65" t="s">
        <v>102</v>
      </c>
      <c r="W21" s="65" t="s">
        <v>100</v>
      </c>
      <c r="X21" s="65" t="s">
        <v>101</v>
      </c>
      <c r="Y21" s="70" t="s">
        <v>224</v>
      </c>
      <c r="Z21" s="68"/>
      <c r="AA21" s="68"/>
      <c r="AB21" s="68"/>
      <c r="AC21" s="68"/>
      <c r="AD21" s="68"/>
      <c r="AE21" s="68"/>
      <c r="AF21" s="68"/>
      <c r="AG21" s="68"/>
      <c r="AH21" s="68"/>
      <c r="AI21" s="68"/>
      <c r="AJ21" s="68"/>
      <c r="AK21" s="68"/>
      <c r="AL21" s="67"/>
    </row>
    <row r="22" spans="1:38" hidden="1" x14ac:dyDescent="0.2">
      <c r="A22" s="516">
        <v>1</v>
      </c>
      <c r="B22" s="25"/>
      <c r="C22" s="25"/>
      <c r="D22" s="25"/>
      <c r="E22" s="25"/>
      <c r="F22" s="25"/>
      <c r="G22" s="25"/>
      <c r="H22" s="25"/>
      <c r="I22" s="25"/>
      <c r="J22" s="25"/>
      <c r="K22" s="25"/>
      <c r="L22" s="25"/>
      <c r="M22" s="25"/>
      <c r="N22" s="25"/>
      <c r="O22" s="25"/>
      <c r="P22" s="25"/>
      <c r="Q22" s="25"/>
      <c r="R22" s="25"/>
      <c r="S22" s="25"/>
      <c r="T22" s="25"/>
      <c r="U22" s="25"/>
      <c r="V22" s="25"/>
      <c r="W22" s="25"/>
      <c r="X22" s="25"/>
      <c r="Y22" s="72"/>
      <c r="Z22" s="67"/>
      <c r="AA22" s="67"/>
      <c r="AB22" s="67"/>
      <c r="AC22" s="67"/>
      <c r="AD22" s="67"/>
      <c r="AE22" s="67"/>
      <c r="AF22" s="67"/>
      <c r="AG22" s="67"/>
      <c r="AH22" s="67"/>
      <c r="AI22" s="67"/>
      <c r="AJ22" s="67"/>
      <c r="AK22" s="67"/>
      <c r="AL22" s="67"/>
    </row>
    <row r="23" spans="1:38" hidden="1" x14ac:dyDescent="0.2">
      <c r="A23" s="516"/>
      <c r="B23" s="25"/>
      <c r="C23" s="25"/>
      <c r="D23" s="25"/>
      <c r="E23" s="25"/>
      <c r="F23" s="25"/>
      <c r="G23" s="25"/>
      <c r="H23" s="25"/>
      <c r="I23" s="25"/>
      <c r="J23" s="25"/>
      <c r="K23" s="25"/>
      <c r="L23" s="25"/>
      <c r="M23" s="25"/>
      <c r="N23" s="25"/>
      <c r="O23" s="25"/>
      <c r="P23" s="25"/>
      <c r="Q23" s="25"/>
      <c r="R23" s="25"/>
      <c r="S23" s="25"/>
      <c r="T23" s="25"/>
      <c r="U23" s="25"/>
      <c r="V23" s="25"/>
      <c r="W23" s="25"/>
      <c r="X23" s="25"/>
      <c r="Y23" s="72"/>
      <c r="Z23" s="67"/>
      <c r="AA23" s="67"/>
      <c r="AB23" s="67"/>
      <c r="AC23" s="67"/>
      <c r="AD23" s="67"/>
      <c r="AE23" s="67"/>
      <c r="AF23" s="67"/>
      <c r="AG23" s="67"/>
      <c r="AH23" s="67"/>
      <c r="AI23" s="67"/>
      <c r="AJ23" s="67"/>
      <c r="AK23" s="67"/>
      <c r="AL23" s="67"/>
    </row>
    <row r="24" spans="1:38" hidden="1" x14ac:dyDescent="0.2">
      <c r="A24" s="516"/>
      <c r="B24" s="25"/>
      <c r="C24" s="25"/>
      <c r="D24" s="25"/>
      <c r="E24" s="25"/>
      <c r="F24" s="25"/>
      <c r="G24" s="25"/>
      <c r="H24" s="25"/>
      <c r="I24" s="25"/>
      <c r="J24" s="25"/>
      <c r="K24" s="25"/>
      <c r="L24" s="25"/>
      <c r="M24" s="25"/>
      <c r="N24" s="25"/>
      <c r="O24" s="25"/>
      <c r="P24" s="25"/>
      <c r="Q24" s="25"/>
      <c r="R24" s="25"/>
      <c r="S24" s="25"/>
      <c r="T24" s="25"/>
      <c r="U24" s="25"/>
      <c r="V24" s="25"/>
      <c r="W24" s="25"/>
      <c r="X24" s="25"/>
      <c r="Y24" s="72"/>
      <c r="Z24" s="67"/>
      <c r="AA24" s="67"/>
      <c r="AB24" s="67"/>
      <c r="AC24" s="67"/>
      <c r="AD24" s="67"/>
      <c r="AE24" s="67"/>
      <c r="AF24" s="67"/>
      <c r="AG24" s="67"/>
      <c r="AH24" s="67"/>
      <c r="AI24" s="67"/>
      <c r="AJ24" s="67"/>
      <c r="AK24" s="67"/>
      <c r="AL24" s="67"/>
    </row>
    <row r="25" spans="1:38" ht="50.1" customHeight="1" x14ac:dyDescent="0.2">
      <c r="A25" s="506">
        <v>2</v>
      </c>
      <c r="B25" s="505" t="s">
        <v>289</v>
      </c>
      <c r="C25" s="505"/>
      <c r="D25" s="102" t="s">
        <v>290</v>
      </c>
      <c r="E25" s="25"/>
      <c r="F25" s="25"/>
      <c r="G25" s="25"/>
      <c r="H25" s="505" t="s">
        <v>305</v>
      </c>
      <c r="I25" s="505"/>
      <c r="J25" s="102" t="s">
        <v>306</v>
      </c>
      <c r="K25" s="25"/>
      <c r="L25" s="25"/>
      <c r="M25" s="25"/>
      <c r="N25" s="505" t="s">
        <v>314</v>
      </c>
      <c r="O25" s="505"/>
      <c r="P25" s="9" t="s">
        <v>316</v>
      </c>
      <c r="Q25" s="25"/>
      <c r="R25" s="25"/>
      <c r="S25" s="25"/>
      <c r="T25" s="505" t="s">
        <v>325</v>
      </c>
      <c r="U25" s="505"/>
      <c r="V25" s="9" t="s">
        <v>327</v>
      </c>
      <c r="W25" s="25"/>
      <c r="X25" s="25"/>
      <c r="Y25" s="72"/>
      <c r="Z25" s="67"/>
      <c r="AA25" s="67"/>
      <c r="AB25" s="67"/>
      <c r="AC25" s="67"/>
      <c r="AD25" s="67"/>
      <c r="AE25" s="67"/>
      <c r="AF25" s="67"/>
      <c r="AG25" s="67"/>
      <c r="AH25" s="67"/>
      <c r="AI25" s="67"/>
      <c r="AJ25" s="67"/>
      <c r="AK25" s="67"/>
      <c r="AL25" s="67"/>
    </row>
    <row r="26" spans="1:38" ht="72" customHeight="1" x14ac:dyDescent="0.2">
      <c r="A26" s="506"/>
      <c r="B26" s="505" t="s">
        <v>292</v>
      </c>
      <c r="C26" s="505"/>
      <c r="D26" s="102" t="s">
        <v>293</v>
      </c>
      <c r="E26" s="25"/>
      <c r="F26" s="25"/>
      <c r="G26" s="25"/>
      <c r="H26" s="505" t="s">
        <v>291</v>
      </c>
      <c r="I26" s="505"/>
      <c r="J26" s="25"/>
      <c r="K26" s="25"/>
      <c r="L26" s="25"/>
      <c r="M26" s="25"/>
      <c r="N26" s="505" t="s">
        <v>315</v>
      </c>
      <c r="O26" s="505"/>
      <c r="P26" s="9" t="s">
        <v>316</v>
      </c>
      <c r="Q26" s="25"/>
      <c r="R26" s="25"/>
      <c r="S26" s="25"/>
      <c r="T26" s="505" t="s">
        <v>326</v>
      </c>
      <c r="U26" s="505"/>
      <c r="V26" s="9" t="s">
        <v>327</v>
      </c>
      <c r="W26" s="25"/>
      <c r="X26" s="25"/>
      <c r="Y26" s="72"/>
      <c r="Z26" s="67"/>
      <c r="AA26" s="67"/>
      <c r="AB26" s="67"/>
      <c r="AC26" s="67"/>
      <c r="AD26" s="67"/>
      <c r="AE26" s="67"/>
      <c r="AF26" s="67"/>
      <c r="AG26" s="67"/>
      <c r="AH26" s="67"/>
      <c r="AI26" s="67"/>
      <c r="AJ26" s="67"/>
      <c r="AK26" s="67"/>
      <c r="AL26" s="67"/>
    </row>
    <row r="27" spans="1:38" x14ac:dyDescent="0.2">
      <c r="A27" s="506"/>
      <c r="B27" s="505"/>
      <c r="C27" s="505"/>
      <c r="D27" s="25"/>
      <c r="E27" s="25"/>
      <c r="F27" s="25"/>
      <c r="G27" s="25"/>
      <c r="H27" s="505"/>
      <c r="I27" s="505"/>
      <c r="J27" s="25"/>
      <c r="K27" s="25"/>
      <c r="L27" s="25"/>
      <c r="M27" s="25"/>
      <c r="N27" s="505"/>
      <c r="O27" s="505"/>
      <c r="P27" s="25"/>
      <c r="Q27" s="25"/>
      <c r="R27" s="25"/>
      <c r="S27" s="25"/>
      <c r="T27" s="505"/>
      <c r="U27" s="505"/>
      <c r="V27" s="25"/>
      <c r="W27" s="25"/>
      <c r="X27" s="25"/>
      <c r="Y27" s="72"/>
      <c r="Z27" s="67"/>
      <c r="AA27" s="67"/>
      <c r="AB27" s="67"/>
      <c r="AC27" s="67"/>
      <c r="AD27" s="67"/>
      <c r="AE27" s="67"/>
      <c r="AF27" s="67"/>
      <c r="AG27" s="67"/>
      <c r="AH27" s="67"/>
      <c r="AI27" s="67"/>
      <c r="AJ27" s="67"/>
      <c r="AK27" s="67"/>
      <c r="AL27" s="67"/>
    </row>
    <row r="28" spans="1:38" ht="50.1" customHeight="1" x14ac:dyDescent="0.2">
      <c r="A28" s="507">
        <v>3</v>
      </c>
      <c r="B28" s="505" t="s">
        <v>301</v>
      </c>
      <c r="C28" s="505"/>
      <c r="D28" s="69"/>
      <c r="E28" s="25"/>
      <c r="F28" s="25"/>
      <c r="G28" s="25"/>
      <c r="H28" s="505" t="s">
        <v>308</v>
      </c>
      <c r="I28" s="505"/>
      <c r="J28" s="25"/>
      <c r="K28" s="25"/>
      <c r="L28" s="25"/>
      <c r="M28" s="25"/>
      <c r="N28" s="505" t="s">
        <v>318</v>
      </c>
      <c r="O28" s="505"/>
      <c r="P28" s="25" t="s">
        <v>317</v>
      </c>
      <c r="Q28" s="25"/>
      <c r="R28" s="25"/>
      <c r="S28" s="25"/>
      <c r="T28" s="505" t="s">
        <v>328</v>
      </c>
      <c r="U28" s="505"/>
      <c r="V28" s="9" t="s">
        <v>329</v>
      </c>
      <c r="W28" s="25"/>
      <c r="X28" s="25"/>
      <c r="Y28" s="72"/>
      <c r="Z28" s="67"/>
      <c r="AA28" s="67"/>
      <c r="AB28" s="67"/>
      <c r="AC28" s="67"/>
      <c r="AD28" s="67"/>
      <c r="AE28" s="67"/>
      <c r="AF28" s="67"/>
      <c r="AG28" s="67"/>
      <c r="AH28" s="67"/>
      <c r="AI28" s="67"/>
      <c r="AJ28" s="67"/>
      <c r="AK28" s="67"/>
      <c r="AL28" s="67"/>
    </row>
    <row r="29" spans="1:38" ht="47.25" customHeight="1" x14ac:dyDescent="0.2">
      <c r="A29" s="507"/>
      <c r="B29" s="505" t="s">
        <v>302</v>
      </c>
      <c r="C29" s="505"/>
      <c r="D29" s="9" t="s">
        <v>294</v>
      </c>
      <c r="E29" s="25"/>
      <c r="F29" s="25"/>
      <c r="G29" s="25"/>
      <c r="H29" s="505" t="s">
        <v>295</v>
      </c>
      <c r="I29" s="505"/>
      <c r="J29" s="25"/>
      <c r="K29" s="25"/>
      <c r="L29" s="25"/>
      <c r="M29" s="25"/>
      <c r="N29" s="505" t="s">
        <v>319</v>
      </c>
      <c r="O29" s="505"/>
      <c r="P29" s="25"/>
      <c r="Q29" s="25"/>
      <c r="R29" s="25"/>
      <c r="S29" s="25"/>
      <c r="T29" s="505" t="s">
        <v>330</v>
      </c>
      <c r="U29" s="505"/>
      <c r="V29" s="25" t="s">
        <v>331</v>
      </c>
      <c r="W29" s="25"/>
      <c r="X29" s="25"/>
      <c r="Y29" s="72"/>
      <c r="Z29" s="67"/>
      <c r="AA29" s="67"/>
      <c r="AB29" s="67"/>
      <c r="AC29" s="67"/>
      <c r="AD29" s="67"/>
      <c r="AE29" s="67"/>
      <c r="AF29" s="67"/>
      <c r="AG29" s="67"/>
      <c r="AH29" s="67"/>
      <c r="AI29" s="67"/>
      <c r="AJ29" s="67"/>
      <c r="AK29" s="67"/>
      <c r="AL29" s="67"/>
    </row>
    <row r="30" spans="1:38" ht="40.5" customHeight="1" x14ac:dyDescent="0.2">
      <c r="A30" s="507"/>
      <c r="B30" s="505" t="s">
        <v>296</v>
      </c>
      <c r="C30" s="505"/>
      <c r="D30" s="25"/>
      <c r="E30" s="25"/>
      <c r="F30" s="25"/>
      <c r="G30" s="25"/>
      <c r="H30" s="505" t="s">
        <v>307</v>
      </c>
      <c r="I30" s="505"/>
      <c r="J30" s="102" t="s">
        <v>306</v>
      </c>
      <c r="K30" s="25"/>
      <c r="L30" s="25"/>
      <c r="M30" s="25"/>
      <c r="N30" s="505" t="s">
        <v>320</v>
      </c>
      <c r="O30" s="505"/>
      <c r="P30" s="25"/>
      <c r="Q30" s="25"/>
      <c r="R30" s="25"/>
      <c r="S30" s="25"/>
      <c r="T30" s="505" t="s">
        <v>332</v>
      </c>
      <c r="U30" s="505"/>
      <c r="V30" s="25" t="s">
        <v>331</v>
      </c>
      <c r="W30" s="25"/>
      <c r="X30" s="25"/>
      <c r="Y30" s="72"/>
      <c r="Z30" s="67"/>
      <c r="AA30" s="67"/>
      <c r="AB30" s="67"/>
      <c r="AC30" s="67"/>
      <c r="AD30" s="67"/>
      <c r="AE30" s="67"/>
      <c r="AF30" s="67"/>
      <c r="AG30" s="67"/>
      <c r="AH30" s="67"/>
      <c r="AI30" s="67"/>
      <c r="AJ30" s="67"/>
      <c r="AK30" s="67"/>
      <c r="AL30" s="67"/>
    </row>
    <row r="31" spans="1:38" ht="56.25" customHeight="1" x14ac:dyDescent="0.2">
      <c r="A31" s="508">
        <v>4</v>
      </c>
      <c r="B31" s="505" t="s">
        <v>297</v>
      </c>
      <c r="C31" s="505"/>
      <c r="D31" s="25"/>
      <c r="E31" s="25"/>
      <c r="F31" s="25"/>
      <c r="G31" s="25"/>
      <c r="H31" s="505" t="s">
        <v>299</v>
      </c>
      <c r="I31" s="505"/>
      <c r="J31" s="25"/>
      <c r="K31" s="25"/>
      <c r="L31" s="25"/>
      <c r="M31" s="25"/>
      <c r="N31" s="505" t="s">
        <v>321</v>
      </c>
      <c r="O31" s="505"/>
      <c r="P31" s="25"/>
      <c r="Q31" s="25"/>
      <c r="R31" s="25"/>
      <c r="S31" s="25"/>
      <c r="T31" s="505" t="s">
        <v>333</v>
      </c>
      <c r="U31" s="505"/>
      <c r="V31" s="25" t="s">
        <v>334</v>
      </c>
      <c r="W31" s="25"/>
      <c r="X31" s="25"/>
      <c r="Y31" s="72"/>
      <c r="Z31" s="67"/>
      <c r="AA31" s="67"/>
      <c r="AB31" s="67"/>
      <c r="AC31" s="67"/>
      <c r="AD31" s="67"/>
      <c r="AE31" s="67"/>
      <c r="AF31" s="67"/>
      <c r="AG31" s="67"/>
      <c r="AH31" s="67"/>
      <c r="AI31" s="67"/>
      <c r="AJ31" s="67"/>
      <c r="AK31" s="67"/>
      <c r="AL31" s="67"/>
    </row>
    <row r="32" spans="1:38" ht="50.1" customHeight="1" x14ac:dyDescent="0.2">
      <c r="A32" s="508"/>
      <c r="B32" s="505" t="s">
        <v>298</v>
      </c>
      <c r="C32" s="505"/>
      <c r="D32" s="25"/>
      <c r="E32" s="25"/>
      <c r="F32" s="25"/>
      <c r="G32" s="25"/>
      <c r="H32" s="505" t="s">
        <v>309</v>
      </c>
      <c r="I32" s="505"/>
      <c r="J32" s="25"/>
      <c r="K32" s="25"/>
      <c r="L32" s="25"/>
      <c r="M32" s="25"/>
      <c r="N32" s="505" t="s">
        <v>322</v>
      </c>
      <c r="O32" s="505"/>
      <c r="P32" s="25"/>
      <c r="Q32" s="25"/>
      <c r="R32" s="25"/>
      <c r="S32" s="25"/>
      <c r="T32" s="505" t="s">
        <v>336</v>
      </c>
      <c r="U32" s="505"/>
      <c r="V32" s="25"/>
      <c r="W32" s="25"/>
      <c r="X32" s="25"/>
      <c r="Y32" s="72"/>
      <c r="Z32" s="67"/>
      <c r="AA32" s="67"/>
      <c r="AB32" s="67"/>
      <c r="AC32" s="67"/>
      <c r="AD32" s="67"/>
      <c r="AE32" s="67"/>
      <c r="AF32" s="67"/>
      <c r="AG32" s="67"/>
      <c r="AH32" s="67"/>
      <c r="AI32" s="67"/>
      <c r="AJ32" s="67"/>
      <c r="AK32" s="67"/>
      <c r="AL32" s="67"/>
    </row>
    <row r="33" spans="1:38" ht="50.1" customHeight="1" x14ac:dyDescent="0.2">
      <c r="A33" s="508"/>
      <c r="B33" s="505" t="s">
        <v>300</v>
      </c>
      <c r="C33" s="505"/>
      <c r="D33" s="25"/>
      <c r="E33" s="25"/>
      <c r="F33" s="25"/>
      <c r="G33" s="25"/>
      <c r="H33" s="505" t="s">
        <v>310</v>
      </c>
      <c r="I33" s="505"/>
      <c r="J33" s="25"/>
      <c r="K33" s="25"/>
      <c r="L33" s="25"/>
      <c r="M33" s="25"/>
      <c r="N33" s="505" t="s">
        <v>323</v>
      </c>
      <c r="O33" s="505"/>
      <c r="P33" s="25"/>
      <c r="Q33" s="25"/>
      <c r="R33" s="25"/>
      <c r="S33" s="25"/>
      <c r="T33" s="505" t="s">
        <v>337</v>
      </c>
      <c r="U33" s="505"/>
      <c r="V33" s="25" t="s">
        <v>331</v>
      </c>
      <c r="W33" s="25"/>
      <c r="X33" s="25"/>
      <c r="Y33" s="72"/>
      <c r="Z33" s="67"/>
      <c r="AA33" s="67"/>
      <c r="AB33" s="67"/>
      <c r="AC33" s="67"/>
      <c r="AD33" s="67"/>
      <c r="AE33" s="67"/>
      <c r="AF33" s="67"/>
      <c r="AG33" s="67"/>
      <c r="AH33" s="67"/>
      <c r="AI33" s="67"/>
      <c r="AJ33" s="67"/>
      <c r="AK33" s="67"/>
      <c r="AL33" s="67"/>
    </row>
    <row r="34" spans="1:38" ht="50.1" customHeight="1" x14ac:dyDescent="0.2">
      <c r="A34" s="512">
        <v>5</v>
      </c>
      <c r="B34" s="505" t="s">
        <v>304</v>
      </c>
      <c r="C34" s="505"/>
      <c r="D34" s="25"/>
      <c r="E34" s="25"/>
      <c r="F34" s="25"/>
      <c r="G34" s="25"/>
      <c r="H34" s="505" t="s">
        <v>313</v>
      </c>
      <c r="I34" s="505"/>
      <c r="J34" s="25"/>
      <c r="K34" s="25"/>
      <c r="L34" s="25"/>
      <c r="M34" s="25"/>
      <c r="N34" s="505" t="s">
        <v>324</v>
      </c>
      <c r="O34" s="505"/>
      <c r="P34" s="25"/>
      <c r="Q34" s="25"/>
      <c r="R34" s="25"/>
      <c r="S34" s="25"/>
      <c r="T34" s="505" t="s">
        <v>335</v>
      </c>
      <c r="U34" s="505"/>
      <c r="V34" s="25"/>
      <c r="W34" s="25"/>
      <c r="X34" s="25"/>
      <c r="Y34" s="72"/>
      <c r="Z34" s="67"/>
      <c r="AA34" s="67"/>
      <c r="AB34" s="67"/>
      <c r="AC34" s="67"/>
      <c r="AD34" s="67"/>
      <c r="AE34" s="67"/>
      <c r="AF34" s="67"/>
      <c r="AG34" s="67"/>
      <c r="AH34" s="67"/>
      <c r="AI34" s="67"/>
      <c r="AJ34" s="67"/>
      <c r="AK34" s="67"/>
      <c r="AL34" s="67"/>
    </row>
    <row r="35" spans="1:38" ht="50.1" customHeight="1" x14ac:dyDescent="0.2">
      <c r="A35" s="512"/>
      <c r="B35" s="505" t="s">
        <v>303</v>
      </c>
      <c r="C35" s="505"/>
      <c r="D35" s="25"/>
      <c r="E35" s="25"/>
      <c r="F35" s="25"/>
      <c r="G35" s="25"/>
      <c r="H35" s="505" t="s">
        <v>311</v>
      </c>
      <c r="I35" s="505"/>
      <c r="J35" s="102" t="s">
        <v>312</v>
      </c>
      <c r="K35" s="25"/>
      <c r="L35" s="25"/>
      <c r="M35" s="25"/>
      <c r="N35" s="505"/>
      <c r="O35" s="505"/>
      <c r="P35" s="25"/>
      <c r="Q35" s="25"/>
      <c r="R35" s="25"/>
      <c r="S35" s="25"/>
      <c r="T35" s="505" t="s">
        <v>338</v>
      </c>
      <c r="U35" s="505"/>
      <c r="V35" s="25"/>
      <c r="W35" s="25"/>
      <c r="X35" s="25"/>
      <c r="Y35" s="72"/>
      <c r="Z35" s="67"/>
      <c r="AA35" s="67"/>
      <c r="AB35" s="67"/>
      <c r="AC35" s="67"/>
      <c r="AD35" s="67"/>
      <c r="AE35" s="67"/>
      <c r="AF35" s="67"/>
      <c r="AG35" s="67"/>
      <c r="AH35" s="67"/>
      <c r="AI35" s="67"/>
      <c r="AJ35" s="67"/>
      <c r="AK35" s="67"/>
      <c r="AL35" s="67"/>
    </row>
    <row r="36" spans="1:38" ht="50.1" customHeight="1" thickBot="1" x14ac:dyDescent="0.25">
      <c r="A36" s="513"/>
      <c r="B36" s="511"/>
      <c r="C36" s="511"/>
      <c r="D36" s="73"/>
      <c r="E36" s="73"/>
      <c r="F36" s="73"/>
      <c r="G36" s="73"/>
      <c r="H36" s="511"/>
      <c r="I36" s="511"/>
      <c r="J36" s="73"/>
      <c r="K36" s="73"/>
      <c r="L36" s="73"/>
      <c r="M36" s="73"/>
      <c r="N36" s="511"/>
      <c r="O36" s="511"/>
      <c r="P36" s="73"/>
      <c r="Q36" s="73"/>
      <c r="R36" s="73"/>
      <c r="S36" s="73"/>
      <c r="T36" s="511"/>
      <c r="U36" s="511"/>
      <c r="V36" s="73"/>
      <c r="W36" s="73"/>
      <c r="X36" s="73"/>
      <c r="Y36" s="74"/>
      <c r="Z36" s="67"/>
      <c r="AA36" s="67"/>
      <c r="AB36" s="67"/>
      <c r="AC36" s="67"/>
      <c r="AD36" s="67"/>
      <c r="AE36" s="67"/>
      <c r="AF36" s="67"/>
      <c r="AG36" s="67"/>
      <c r="AH36" s="67"/>
      <c r="AI36" s="67"/>
      <c r="AJ36" s="67"/>
      <c r="AK36" s="67"/>
      <c r="AL36" s="67"/>
    </row>
    <row r="37" spans="1:38" ht="12.75" thickBot="1" x14ac:dyDescent="0.25"/>
    <row r="38" spans="1:38" ht="18" x14ac:dyDescent="0.25">
      <c r="A38" s="514" t="s">
        <v>199</v>
      </c>
      <c r="B38" s="509" t="s">
        <v>97</v>
      </c>
      <c r="C38" s="509"/>
      <c r="D38" s="509"/>
      <c r="E38" s="509"/>
      <c r="F38" s="509"/>
      <c r="G38" s="509"/>
      <c r="H38" s="509"/>
      <c r="I38" s="509"/>
      <c r="J38" s="509"/>
      <c r="K38" s="509"/>
      <c r="L38" s="509"/>
      <c r="M38" s="509"/>
      <c r="N38" s="509"/>
      <c r="O38" s="509"/>
      <c r="P38" s="509"/>
      <c r="Q38" s="509"/>
      <c r="R38" s="509"/>
      <c r="S38" s="510"/>
      <c r="T38" s="67"/>
      <c r="U38" s="67"/>
      <c r="V38" s="67"/>
      <c r="W38" s="67"/>
      <c r="X38" s="67"/>
      <c r="Y38" s="67"/>
      <c r="Z38" s="67"/>
      <c r="AA38" s="67"/>
      <c r="AB38" s="67"/>
      <c r="AC38" s="67"/>
      <c r="AD38" s="67"/>
      <c r="AE38" s="67"/>
      <c r="AF38" s="67"/>
      <c r="AG38" s="67"/>
      <c r="AH38" s="67"/>
      <c r="AI38" s="67"/>
      <c r="AJ38" s="67"/>
      <c r="AK38" s="67"/>
    </row>
    <row r="39" spans="1:38" ht="25.5" customHeight="1" x14ac:dyDescent="0.2">
      <c r="A39" s="515"/>
      <c r="B39" s="65" t="s">
        <v>45</v>
      </c>
      <c r="C39" s="65" t="s">
        <v>267</v>
      </c>
      <c r="D39" s="65" t="s">
        <v>102</v>
      </c>
      <c r="E39" s="65" t="s">
        <v>100</v>
      </c>
      <c r="F39" s="65" t="s">
        <v>101</v>
      </c>
      <c r="G39" s="65" t="s">
        <v>224</v>
      </c>
      <c r="H39" s="65" t="s">
        <v>46</v>
      </c>
      <c r="I39" s="65" t="s">
        <v>267</v>
      </c>
      <c r="J39" s="65" t="s">
        <v>102</v>
      </c>
      <c r="K39" s="65" t="s">
        <v>100</v>
      </c>
      <c r="L39" s="65" t="s">
        <v>101</v>
      </c>
      <c r="M39" s="65" t="s">
        <v>224</v>
      </c>
      <c r="N39" s="65" t="s">
        <v>47</v>
      </c>
      <c r="O39" s="65" t="s">
        <v>267</v>
      </c>
      <c r="P39" s="65" t="s">
        <v>102</v>
      </c>
      <c r="Q39" s="65" t="s">
        <v>100</v>
      </c>
      <c r="R39" s="65" t="s">
        <v>101</v>
      </c>
      <c r="S39" s="70" t="s">
        <v>224</v>
      </c>
      <c r="T39" s="68"/>
      <c r="U39" s="68"/>
      <c r="V39" s="68"/>
      <c r="W39" s="68"/>
      <c r="X39" s="68"/>
      <c r="Y39" s="68"/>
      <c r="Z39" s="68"/>
      <c r="AA39" s="68"/>
      <c r="AB39" s="68"/>
      <c r="AC39" s="68"/>
      <c r="AD39" s="68"/>
      <c r="AE39" s="68"/>
      <c r="AF39" s="68"/>
      <c r="AG39" s="68"/>
      <c r="AH39" s="68"/>
      <c r="AI39" s="68"/>
      <c r="AJ39" s="68"/>
      <c r="AK39" s="68"/>
    </row>
    <row r="40" spans="1:38" ht="12.75" customHeight="1" x14ac:dyDescent="0.2">
      <c r="A40" s="516">
        <v>1</v>
      </c>
      <c r="B40" s="505"/>
      <c r="C40" s="505"/>
      <c r="D40" s="2"/>
      <c r="E40" s="2"/>
      <c r="F40" s="2"/>
      <c r="G40" s="2"/>
      <c r="H40" s="505"/>
      <c r="I40" s="505"/>
      <c r="J40" s="2"/>
      <c r="K40" s="2"/>
      <c r="L40" s="2"/>
      <c r="M40" s="2"/>
      <c r="N40" s="505"/>
      <c r="O40" s="505"/>
      <c r="P40" s="2"/>
      <c r="Q40" s="2"/>
      <c r="R40" s="2"/>
      <c r="S40" s="71"/>
      <c r="T40" s="66"/>
      <c r="U40" s="66"/>
      <c r="V40" s="66"/>
      <c r="W40" s="66"/>
      <c r="X40" s="66"/>
      <c r="Y40" s="66"/>
      <c r="Z40" s="67"/>
      <c r="AA40" s="67"/>
      <c r="AB40" s="67"/>
      <c r="AC40" s="67"/>
      <c r="AD40" s="67"/>
      <c r="AE40" s="67"/>
      <c r="AF40" s="67"/>
      <c r="AG40" s="67"/>
      <c r="AH40" s="67"/>
      <c r="AI40" s="67"/>
      <c r="AJ40" s="67"/>
      <c r="AK40" s="67"/>
    </row>
    <row r="41" spans="1:38" x14ac:dyDescent="0.2">
      <c r="A41" s="516"/>
      <c r="B41" s="505"/>
      <c r="C41" s="505"/>
      <c r="D41" s="25"/>
      <c r="E41" s="25"/>
      <c r="F41" s="25"/>
      <c r="G41" s="25"/>
      <c r="H41" s="505"/>
      <c r="I41" s="505"/>
      <c r="J41" s="25"/>
      <c r="K41" s="25"/>
      <c r="L41" s="25"/>
      <c r="M41" s="25"/>
      <c r="N41" s="505"/>
      <c r="O41" s="505"/>
      <c r="P41" s="25"/>
      <c r="Q41" s="25"/>
      <c r="R41" s="25"/>
      <c r="S41" s="72"/>
      <c r="T41" s="69"/>
      <c r="U41" s="69"/>
      <c r="V41" s="69"/>
      <c r="W41" s="69"/>
      <c r="X41" s="69"/>
      <c r="Y41" s="69"/>
    </row>
    <row r="42" spans="1:38" ht="12" customHeight="1" x14ac:dyDescent="0.2">
      <c r="A42" s="516"/>
      <c r="B42" s="505"/>
      <c r="C42" s="505"/>
      <c r="D42" s="25"/>
      <c r="E42" s="25"/>
      <c r="F42" s="25"/>
      <c r="G42" s="25"/>
      <c r="H42" s="505"/>
      <c r="I42" s="505"/>
      <c r="J42" s="25"/>
      <c r="K42" s="25"/>
      <c r="L42" s="25"/>
      <c r="M42" s="25"/>
      <c r="N42" s="505"/>
      <c r="O42" s="505"/>
      <c r="P42" s="25"/>
      <c r="Q42" s="25"/>
      <c r="R42" s="25"/>
      <c r="S42" s="72"/>
      <c r="T42" s="69"/>
      <c r="U42" s="69"/>
      <c r="V42" s="69"/>
      <c r="W42" s="69"/>
      <c r="X42" s="69"/>
      <c r="Y42" s="69"/>
    </row>
    <row r="43" spans="1:38" x14ac:dyDescent="0.2">
      <c r="A43" s="506">
        <v>2</v>
      </c>
      <c r="B43" s="505"/>
      <c r="C43" s="505"/>
      <c r="D43" s="25"/>
      <c r="E43" s="25"/>
      <c r="F43" s="25"/>
      <c r="G43" s="25"/>
      <c r="H43" s="505"/>
      <c r="I43" s="505"/>
      <c r="J43" s="25"/>
      <c r="K43" s="25"/>
      <c r="L43" s="25"/>
      <c r="M43" s="25"/>
      <c r="N43" s="505"/>
      <c r="O43" s="505"/>
      <c r="P43" s="25"/>
      <c r="Q43" s="25"/>
      <c r="R43" s="25"/>
      <c r="S43" s="72"/>
      <c r="T43" s="69"/>
      <c r="U43" s="69"/>
      <c r="V43" s="69"/>
      <c r="W43" s="69"/>
      <c r="X43" s="69"/>
      <c r="Y43" s="69"/>
    </row>
    <row r="44" spans="1:38" x14ac:dyDescent="0.2">
      <c r="A44" s="506"/>
      <c r="B44" s="505"/>
      <c r="C44" s="505"/>
      <c r="D44" s="25"/>
      <c r="E44" s="25"/>
      <c r="F44" s="25"/>
      <c r="G44" s="25"/>
      <c r="H44" s="505"/>
      <c r="I44" s="505"/>
      <c r="J44" s="25"/>
      <c r="K44" s="25"/>
      <c r="L44" s="25"/>
      <c r="M44" s="25"/>
      <c r="N44" s="505"/>
      <c r="O44" s="505"/>
      <c r="P44" s="25"/>
      <c r="Q44" s="25"/>
      <c r="R44" s="25"/>
      <c r="S44" s="72"/>
      <c r="T44" s="69"/>
      <c r="U44" s="69"/>
      <c r="V44" s="69"/>
      <c r="W44" s="69"/>
      <c r="X44" s="69"/>
      <c r="Y44" s="69"/>
    </row>
    <row r="45" spans="1:38" x14ac:dyDescent="0.2">
      <c r="A45" s="506"/>
      <c r="B45" s="505"/>
      <c r="C45" s="505"/>
      <c r="D45" s="25"/>
      <c r="E45" s="25"/>
      <c r="F45" s="25"/>
      <c r="G45" s="25"/>
      <c r="H45" s="505"/>
      <c r="I45" s="505"/>
      <c r="J45" s="25"/>
      <c r="K45" s="25"/>
      <c r="L45" s="25"/>
      <c r="M45" s="25"/>
      <c r="N45" s="505"/>
      <c r="O45" s="505"/>
      <c r="P45" s="25"/>
      <c r="Q45" s="25"/>
      <c r="R45" s="25"/>
      <c r="S45" s="72"/>
      <c r="T45" s="69"/>
      <c r="U45" s="69"/>
      <c r="V45" s="69"/>
      <c r="W45" s="69"/>
      <c r="X45" s="69"/>
      <c r="Y45" s="69"/>
    </row>
    <row r="46" spans="1:38" x14ac:dyDescent="0.2">
      <c r="A46" s="507">
        <v>3</v>
      </c>
      <c r="B46" s="505"/>
      <c r="C46" s="505"/>
      <c r="D46" s="25"/>
      <c r="E46" s="25"/>
      <c r="F46" s="25"/>
      <c r="G46" s="25"/>
      <c r="H46" s="505"/>
      <c r="I46" s="505"/>
      <c r="J46" s="25"/>
      <c r="K46" s="25"/>
      <c r="L46" s="25"/>
      <c r="M46" s="25"/>
      <c r="N46" s="505"/>
      <c r="O46" s="505"/>
      <c r="P46" s="25"/>
      <c r="Q46" s="25"/>
      <c r="R46" s="25"/>
      <c r="S46" s="72"/>
      <c r="T46" s="69"/>
      <c r="U46" s="69"/>
      <c r="V46" s="69"/>
      <c r="W46" s="69"/>
      <c r="X46" s="69"/>
      <c r="Y46" s="69"/>
    </row>
    <row r="47" spans="1:38" x14ac:dyDescent="0.2">
      <c r="A47" s="507"/>
      <c r="B47" s="505"/>
      <c r="C47" s="505"/>
      <c r="D47" s="25"/>
      <c r="E47" s="25"/>
      <c r="F47" s="25"/>
      <c r="G47" s="25"/>
      <c r="H47" s="505"/>
      <c r="I47" s="505"/>
      <c r="J47" s="25"/>
      <c r="K47" s="25"/>
      <c r="L47" s="25"/>
      <c r="M47" s="25"/>
      <c r="N47" s="505"/>
      <c r="O47" s="505"/>
      <c r="P47" s="25"/>
      <c r="Q47" s="25"/>
      <c r="R47" s="25"/>
      <c r="S47" s="72"/>
      <c r="T47" s="69"/>
      <c r="U47" s="69"/>
      <c r="V47" s="69"/>
      <c r="W47" s="69"/>
      <c r="X47" s="69"/>
      <c r="Y47" s="69"/>
    </row>
    <row r="48" spans="1:38" x14ac:dyDescent="0.2">
      <c r="A48" s="507"/>
      <c r="B48" s="505"/>
      <c r="C48" s="505"/>
      <c r="D48" s="25"/>
      <c r="E48" s="25"/>
      <c r="F48" s="25"/>
      <c r="G48" s="25"/>
      <c r="H48" s="505"/>
      <c r="I48" s="505"/>
      <c r="J48" s="25"/>
      <c r="K48" s="25"/>
      <c r="L48" s="25"/>
      <c r="M48" s="25"/>
      <c r="N48" s="505"/>
      <c r="O48" s="505"/>
      <c r="P48" s="25"/>
      <c r="Q48" s="25"/>
      <c r="R48" s="25"/>
      <c r="S48" s="72"/>
      <c r="T48" s="69"/>
      <c r="U48" s="69"/>
      <c r="V48" s="69"/>
      <c r="W48" s="69"/>
      <c r="X48" s="69"/>
      <c r="Y48" s="69"/>
    </row>
    <row r="49" spans="1:25" x14ac:dyDescent="0.2">
      <c r="A49" s="508">
        <v>4</v>
      </c>
      <c r="B49" s="505"/>
      <c r="C49" s="505"/>
      <c r="D49" s="25"/>
      <c r="E49" s="25"/>
      <c r="F49" s="25"/>
      <c r="G49" s="25"/>
      <c r="H49" s="505"/>
      <c r="I49" s="505"/>
      <c r="J49" s="25"/>
      <c r="K49" s="25"/>
      <c r="L49" s="25"/>
      <c r="M49" s="25"/>
      <c r="N49" s="505"/>
      <c r="O49" s="505"/>
      <c r="P49" s="25"/>
      <c r="Q49" s="25"/>
      <c r="R49" s="25"/>
      <c r="S49" s="72"/>
      <c r="T49" s="69"/>
      <c r="U49" s="69"/>
      <c r="V49" s="69"/>
      <c r="W49" s="69"/>
      <c r="X49" s="69"/>
      <c r="Y49" s="69"/>
    </row>
    <row r="50" spans="1:25" ht="12.75" customHeight="1" x14ac:dyDescent="0.2">
      <c r="A50" s="508"/>
      <c r="B50" s="505"/>
      <c r="C50" s="505"/>
      <c r="D50" s="25"/>
      <c r="E50" s="2"/>
      <c r="F50" s="2"/>
      <c r="G50" s="2"/>
      <c r="H50" s="505"/>
      <c r="I50" s="505"/>
      <c r="J50" s="2"/>
      <c r="K50" s="2"/>
      <c r="L50" s="2"/>
      <c r="M50" s="2"/>
      <c r="N50" s="505"/>
      <c r="O50" s="505"/>
      <c r="P50" s="2"/>
      <c r="Q50" s="2"/>
      <c r="R50" s="2"/>
      <c r="S50" s="71"/>
      <c r="T50" s="30"/>
      <c r="U50" s="30"/>
      <c r="V50" s="30"/>
      <c r="W50" s="30"/>
      <c r="X50" s="30"/>
      <c r="Y50" s="30"/>
    </row>
    <row r="51" spans="1:25" x14ac:dyDescent="0.2">
      <c r="A51" s="508"/>
      <c r="B51" s="505"/>
      <c r="C51" s="505"/>
      <c r="D51" s="25"/>
      <c r="E51" s="25"/>
      <c r="F51" s="25"/>
      <c r="G51" s="25"/>
      <c r="H51" s="505"/>
      <c r="I51" s="505"/>
      <c r="J51" s="25"/>
      <c r="K51" s="25"/>
      <c r="L51" s="25"/>
      <c r="M51" s="25"/>
      <c r="N51" s="505"/>
      <c r="O51" s="505"/>
      <c r="P51" s="25"/>
      <c r="Q51" s="25"/>
      <c r="R51" s="25"/>
      <c r="S51" s="72"/>
      <c r="T51" s="69"/>
      <c r="U51" s="69"/>
      <c r="V51" s="69"/>
      <c r="W51" s="69"/>
      <c r="X51" s="69"/>
      <c r="Y51" s="69"/>
    </row>
    <row r="52" spans="1:25" x14ac:dyDescent="0.2">
      <c r="A52" s="512">
        <v>5</v>
      </c>
      <c r="B52" s="505"/>
      <c r="C52" s="505"/>
      <c r="D52" s="25"/>
      <c r="E52" s="25"/>
      <c r="F52" s="25"/>
      <c r="G52" s="25"/>
      <c r="H52" s="505"/>
      <c r="I52" s="505"/>
      <c r="J52" s="25"/>
      <c r="K52" s="25"/>
      <c r="L52" s="25"/>
      <c r="M52" s="25"/>
      <c r="N52" s="505"/>
      <c r="O52" s="505"/>
      <c r="P52" s="25"/>
      <c r="Q52" s="25"/>
      <c r="R52" s="25"/>
      <c r="S52" s="72"/>
      <c r="T52" s="69"/>
      <c r="U52" s="69"/>
      <c r="V52" s="69"/>
      <c r="W52" s="69"/>
      <c r="X52" s="69"/>
      <c r="Y52" s="69"/>
    </row>
    <row r="53" spans="1:25" x14ac:dyDescent="0.2">
      <c r="A53" s="512"/>
      <c r="B53" s="505"/>
      <c r="C53" s="505"/>
      <c r="D53" s="25"/>
      <c r="E53" s="25"/>
      <c r="F53" s="25"/>
      <c r="G53" s="25"/>
      <c r="H53" s="505"/>
      <c r="I53" s="505"/>
      <c r="J53" s="25"/>
      <c r="K53" s="25"/>
      <c r="L53" s="25"/>
      <c r="M53" s="25"/>
      <c r="N53" s="505"/>
      <c r="O53" s="505"/>
      <c r="P53" s="25"/>
      <c r="Q53" s="25"/>
      <c r="R53" s="25"/>
      <c r="S53" s="72"/>
      <c r="T53" s="69"/>
      <c r="U53" s="69"/>
      <c r="V53" s="69"/>
      <c r="W53" s="69"/>
      <c r="X53" s="69"/>
      <c r="Y53" s="69"/>
    </row>
    <row r="54" spans="1:25" ht="12.75" thickBot="1" x14ac:dyDescent="0.25">
      <c r="A54" s="513"/>
      <c r="B54" s="505"/>
      <c r="C54" s="505"/>
      <c r="D54" s="73"/>
      <c r="E54" s="73"/>
      <c r="F54" s="73"/>
      <c r="G54" s="73"/>
      <c r="H54" s="505"/>
      <c r="I54" s="505"/>
      <c r="J54" s="73"/>
      <c r="K54" s="73"/>
      <c r="L54" s="73"/>
      <c r="M54" s="73"/>
      <c r="N54" s="505"/>
      <c r="O54" s="505"/>
      <c r="P54" s="73"/>
      <c r="Q54" s="73"/>
      <c r="R54" s="73"/>
      <c r="S54" s="74"/>
      <c r="T54" s="69"/>
      <c r="U54" s="69"/>
      <c r="V54" s="69"/>
      <c r="W54" s="69"/>
      <c r="X54" s="69"/>
      <c r="Y54" s="69"/>
    </row>
    <row r="55" spans="1:25" ht="12.75" thickBot="1" x14ac:dyDescent="0.25"/>
    <row r="56" spans="1:25" ht="18" x14ac:dyDescent="0.25">
      <c r="A56" s="514" t="s">
        <v>199</v>
      </c>
      <c r="B56" s="509" t="s">
        <v>99</v>
      </c>
      <c r="C56" s="509"/>
      <c r="D56" s="509"/>
      <c r="E56" s="509"/>
      <c r="F56" s="509"/>
      <c r="G56" s="509"/>
      <c r="H56" s="509"/>
      <c r="I56" s="509"/>
      <c r="J56" s="509"/>
      <c r="K56" s="509"/>
      <c r="L56" s="509"/>
      <c r="M56" s="509"/>
      <c r="N56" s="509"/>
      <c r="O56" s="509"/>
      <c r="P56" s="509"/>
      <c r="Q56" s="509"/>
      <c r="R56" s="509"/>
      <c r="S56" s="76"/>
      <c r="T56" s="509" t="s">
        <v>98</v>
      </c>
      <c r="U56" s="509"/>
      <c r="V56" s="509"/>
      <c r="W56" s="509"/>
      <c r="X56" s="509"/>
      <c r="Y56" s="510"/>
    </row>
    <row r="57" spans="1:25" ht="38.25" x14ac:dyDescent="0.2">
      <c r="A57" s="515"/>
      <c r="B57" s="77" t="s">
        <v>48</v>
      </c>
      <c r="C57" s="65" t="s">
        <v>267</v>
      </c>
      <c r="D57" s="65" t="s">
        <v>102</v>
      </c>
      <c r="E57" s="65" t="s">
        <v>100</v>
      </c>
      <c r="F57" s="65" t="s">
        <v>101</v>
      </c>
      <c r="G57" s="65" t="s">
        <v>224</v>
      </c>
      <c r="H57" s="77" t="s">
        <v>49</v>
      </c>
      <c r="I57" s="65" t="s">
        <v>267</v>
      </c>
      <c r="J57" s="65" t="s">
        <v>102</v>
      </c>
      <c r="K57" s="65" t="s">
        <v>100</v>
      </c>
      <c r="L57" s="65" t="s">
        <v>101</v>
      </c>
      <c r="M57" s="65" t="s">
        <v>224</v>
      </c>
      <c r="N57" s="77" t="s">
        <v>50</v>
      </c>
      <c r="O57" s="65" t="s">
        <v>267</v>
      </c>
      <c r="P57" s="65" t="s">
        <v>102</v>
      </c>
      <c r="Q57" s="65" t="s">
        <v>100</v>
      </c>
      <c r="R57" s="65" t="s">
        <v>101</v>
      </c>
      <c r="S57" s="65" t="s">
        <v>224</v>
      </c>
      <c r="T57" s="77" t="s">
        <v>51</v>
      </c>
      <c r="U57" s="65" t="s">
        <v>267</v>
      </c>
      <c r="V57" s="65" t="s">
        <v>102</v>
      </c>
      <c r="W57" s="65" t="s">
        <v>100</v>
      </c>
      <c r="X57" s="65" t="s">
        <v>101</v>
      </c>
      <c r="Y57" s="70" t="s">
        <v>224</v>
      </c>
    </row>
    <row r="58" spans="1:25" x14ac:dyDescent="0.2">
      <c r="A58" s="516">
        <v>1</v>
      </c>
      <c r="B58" s="505"/>
      <c r="C58" s="505"/>
      <c r="D58" s="25"/>
      <c r="E58" s="25"/>
      <c r="F58" s="25"/>
      <c r="G58" s="25"/>
      <c r="H58" s="505"/>
      <c r="I58" s="505"/>
      <c r="J58" s="25"/>
      <c r="K58" s="25"/>
      <c r="L58" s="25"/>
      <c r="M58" s="25"/>
      <c r="N58" s="505"/>
      <c r="O58" s="505"/>
      <c r="P58" s="25"/>
      <c r="Q58" s="25"/>
      <c r="R58" s="25"/>
      <c r="S58" s="25"/>
      <c r="T58" s="505"/>
      <c r="U58" s="505"/>
      <c r="V58" s="25"/>
      <c r="W58" s="25"/>
      <c r="X58" s="25"/>
      <c r="Y58" s="72"/>
    </row>
    <row r="59" spans="1:25" x14ac:dyDescent="0.2">
      <c r="A59" s="516"/>
      <c r="B59" s="505"/>
      <c r="C59" s="505"/>
      <c r="D59" s="25"/>
      <c r="E59" s="25"/>
      <c r="F59" s="25"/>
      <c r="G59" s="25"/>
      <c r="H59" s="505"/>
      <c r="I59" s="505"/>
      <c r="J59" s="25"/>
      <c r="K59" s="25"/>
      <c r="L59" s="25"/>
      <c r="M59" s="25"/>
      <c r="N59" s="505"/>
      <c r="O59" s="505"/>
      <c r="P59" s="25"/>
      <c r="Q59" s="25"/>
      <c r="R59" s="25"/>
      <c r="S59" s="25"/>
      <c r="T59" s="505"/>
      <c r="U59" s="505"/>
      <c r="V59" s="25"/>
      <c r="W59" s="25"/>
      <c r="X59" s="25"/>
      <c r="Y59" s="72"/>
    </row>
    <row r="60" spans="1:25" x14ac:dyDescent="0.2">
      <c r="A60" s="516"/>
      <c r="B60" s="505"/>
      <c r="C60" s="505"/>
      <c r="D60" s="25"/>
      <c r="E60" s="25"/>
      <c r="F60" s="25"/>
      <c r="G60" s="25"/>
      <c r="H60" s="505"/>
      <c r="I60" s="505"/>
      <c r="J60" s="25"/>
      <c r="K60" s="25"/>
      <c r="L60" s="25"/>
      <c r="M60" s="25"/>
      <c r="N60" s="505"/>
      <c r="O60" s="505"/>
      <c r="P60" s="25"/>
      <c r="Q60" s="25"/>
      <c r="R60" s="25"/>
      <c r="S60" s="25"/>
      <c r="T60" s="505"/>
      <c r="U60" s="505"/>
      <c r="V60" s="25"/>
      <c r="W60" s="25"/>
      <c r="X60" s="25"/>
      <c r="Y60" s="72"/>
    </row>
    <row r="61" spans="1:25" x14ac:dyDescent="0.2">
      <c r="A61" s="506">
        <v>2</v>
      </c>
      <c r="B61" s="505"/>
      <c r="C61" s="505"/>
      <c r="D61" s="25"/>
      <c r="E61" s="25"/>
      <c r="F61" s="25"/>
      <c r="G61" s="25"/>
      <c r="H61" s="505"/>
      <c r="I61" s="505"/>
      <c r="J61" s="25"/>
      <c r="K61" s="25"/>
      <c r="L61" s="25"/>
      <c r="M61" s="25"/>
      <c r="N61" s="505"/>
      <c r="O61" s="505"/>
      <c r="P61" s="25"/>
      <c r="Q61" s="25"/>
      <c r="R61" s="25"/>
      <c r="S61" s="25"/>
      <c r="T61" s="505"/>
      <c r="U61" s="505"/>
      <c r="V61" s="25"/>
      <c r="W61" s="25"/>
      <c r="X61" s="25"/>
      <c r="Y61" s="72"/>
    </row>
    <row r="62" spans="1:25" x14ac:dyDescent="0.2">
      <c r="A62" s="506"/>
      <c r="B62" s="505"/>
      <c r="C62" s="505"/>
      <c r="D62" s="25"/>
      <c r="E62" s="25"/>
      <c r="F62" s="25"/>
      <c r="G62" s="25"/>
      <c r="H62" s="505"/>
      <c r="I62" s="505"/>
      <c r="J62" s="25"/>
      <c r="K62" s="25"/>
      <c r="L62" s="25"/>
      <c r="M62" s="25"/>
      <c r="N62" s="505"/>
      <c r="O62" s="505"/>
      <c r="P62" s="25"/>
      <c r="Q62" s="25"/>
      <c r="R62" s="25"/>
      <c r="S62" s="25"/>
      <c r="T62" s="505"/>
      <c r="U62" s="505"/>
      <c r="V62" s="25"/>
      <c r="W62" s="25"/>
      <c r="X62" s="25"/>
      <c r="Y62" s="72"/>
    </row>
    <row r="63" spans="1:25" x14ac:dyDescent="0.2">
      <c r="A63" s="506"/>
      <c r="B63" s="505"/>
      <c r="C63" s="505"/>
      <c r="D63" s="25"/>
      <c r="E63" s="25"/>
      <c r="F63" s="25"/>
      <c r="G63" s="25"/>
      <c r="H63" s="505"/>
      <c r="I63" s="505"/>
      <c r="J63" s="25"/>
      <c r="K63" s="25"/>
      <c r="L63" s="25"/>
      <c r="M63" s="25"/>
      <c r="N63" s="505"/>
      <c r="O63" s="505"/>
      <c r="P63" s="25"/>
      <c r="Q63" s="25"/>
      <c r="R63" s="25"/>
      <c r="S63" s="25"/>
      <c r="T63" s="505"/>
      <c r="U63" s="505"/>
      <c r="V63" s="25"/>
      <c r="W63" s="25"/>
      <c r="X63" s="25"/>
      <c r="Y63" s="72"/>
    </row>
    <row r="64" spans="1:25" x14ac:dyDescent="0.2">
      <c r="A64" s="507">
        <v>3</v>
      </c>
      <c r="B64" s="505"/>
      <c r="C64" s="505"/>
      <c r="D64" s="25"/>
      <c r="E64" s="25"/>
      <c r="F64" s="25"/>
      <c r="G64" s="25"/>
      <c r="H64" s="505"/>
      <c r="I64" s="505"/>
      <c r="J64" s="25"/>
      <c r="K64" s="25"/>
      <c r="L64" s="25"/>
      <c r="M64" s="25"/>
      <c r="N64" s="505"/>
      <c r="O64" s="505"/>
      <c r="P64" s="25"/>
      <c r="Q64" s="25"/>
      <c r="R64" s="25"/>
      <c r="S64" s="25"/>
      <c r="T64" s="505"/>
      <c r="U64" s="505"/>
      <c r="V64" s="25"/>
      <c r="W64" s="25"/>
      <c r="X64" s="25"/>
      <c r="Y64" s="72"/>
    </row>
    <row r="65" spans="1:25" x14ac:dyDescent="0.2">
      <c r="A65" s="507"/>
      <c r="B65" s="505"/>
      <c r="C65" s="505"/>
      <c r="D65" s="25"/>
      <c r="E65" s="25"/>
      <c r="F65" s="25"/>
      <c r="G65" s="25"/>
      <c r="H65" s="505"/>
      <c r="I65" s="505"/>
      <c r="J65" s="25"/>
      <c r="K65" s="25"/>
      <c r="L65" s="25"/>
      <c r="M65" s="25"/>
      <c r="N65" s="505"/>
      <c r="O65" s="505"/>
      <c r="P65" s="25"/>
      <c r="Q65" s="25"/>
      <c r="R65" s="25"/>
      <c r="S65" s="25"/>
      <c r="T65" s="505"/>
      <c r="U65" s="505"/>
      <c r="V65" s="25"/>
      <c r="W65" s="25"/>
      <c r="X65" s="25"/>
      <c r="Y65" s="72"/>
    </row>
    <row r="66" spans="1:25" x14ac:dyDescent="0.2">
      <c r="A66" s="507"/>
      <c r="B66" s="505"/>
      <c r="C66" s="505"/>
      <c r="D66" s="25"/>
      <c r="E66" s="25"/>
      <c r="F66" s="25"/>
      <c r="G66" s="25"/>
      <c r="H66" s="505"/>
      <c r="I66" s="505"/>
      <c r="J66" s="25"/>
      <c r="K66" s="25"/>
      <c r="L66" s="25"/>
      <c r="M66" s="25"/>
      <c r="N66" s="505"/>
      <c r="O66" s="505"/>
      <c r="P66" s="25"/>
      <c r="Q66" s="25"/>
      <c r="R66" s="25"/>
      <c r="S66" s="25"/>
      <c r="T66" s="505"/>
      <c r="U66" s="505"/>
      <c r="V66" s="25"/>
      <c r="W66" s="25"/>
      <c r="X66" s="25"/>
      <c r="Y66" s="72"/>
    </row>
    <row r="67" spans="1:25" x14ac:dyDescent="0.2">
      <c r="A67" s="508">
        <v>4</v>
      </c>
      <c r="B67" s="505"/>
      <c r="C67" s="505"/>
      <c r="D67" s="25"/>
      <c r="E67" s="25"/>
      <c r="F67" s="25"/>
      <c r="G67" s="25"/>
      <c r="H67" s="505"/>
      <c r="I67" s="505"/>
      <c r="J67" s="25"/>
      <c r="K67" s="25"/>
      <c r="L67" s="25"/>
      <c r="M67" s="25"/>
      <c r="N67" s="505"/>
      <c r="O67" s="505"/>
      <c r="P67" s="25"/>
      <c r="Q67" s="25"/>
      <c r="R67" s="25"/>
      <c r="S67" s="25"/>
      <c r="T67" s="505"/>
      <c r="U67" s="505"/>
      <c r="V67" s="25"/>
      <c r="W67" s="25"/>
      <c r="X67" s="25"/>
      <c r="Y67" s="72"/>
    </row>
    <row r="68" spans="1:25" x14ac:dyDescent="0.2">
      <c r="A68" s="508"/>
      <c r="B68" s="505"/>
      <c r="C68" s="505"/>
      <c r="D68" s="25"/>
      <c r="E68" s="25"/>
      <c r="F68" s="25"/>
      <c r="G68" s="25"/>
      <c r="H68" s="505"/>
      <c r="I68" s="505"/>
      <c r="J68" s="25"/>
      <c r="K68" s="25"/>
      <c r="L68" s="25"/>
      <c r="M68" s="25"/>
      <c r="N68" s="505"/>
      <c r="O68" s="505"/>
      <c r="P68" s="25"/>
      <c r="Q68" s="25"/>
      <c r="R68" s="25"/>
      <c r="S68" s="25"/>
      <c r="T68" s="505"/>
      <c r="U68" s="505"/>
      <c r="V68" s="25"/>
      <c r="W68" s="25"/>
      <c r="X68" s="25"/>
      <c r="Y68" s="72"/>
    </row>
    <row r="69" spans="1:25" x14ac:dyDescent="0.2">
      <c r="A69" s="508"/>
      <c r="B69" s="505"/>
      <c r="C69" s="505"/>
      <c r="D69" s="25"/>
      <c r="E69" s="25"/>
      <c r="F69" s="25"/>
      <c r="G69" s="25"/>
      <c r="H69" s="505"/>
      <c r="I69" s="505"/>
      <c r="J69" s="25"/>
      <c r="K69" s="25"/>
      <c r="L69" s="25"/>
      <c r="M69" s="25"/>
      <c r="N69" s="505"/>
      <c r="O69" s="505"/>
      <c r="P69" s="25"/>
      <c r="Q69" s="25"/>
      <c r="R69" s="25"/>
      <c r="S69" s="25"/>
      <c r="T69" s="505"/>
      <c r="U69" s="505"/>
      <c r="V69" s="25"/>
      <c r="W69" s="25"/>
      <c r="X69" s="25"/>
      <c r="Y69" s="72"/>
    </row>
    <row r="70" spans="1:25" x14ac:dyDescent="0.2">
      <c r="A70" s="512">
        <v>5</v>
      </c>
      <c r="B70" s="505"/>
      <c r="C70" s="505"/>
      <c r="D70" s="25"/>
      <c r="E70" s="25"/>
      <c r="F70" s="25"/>
      <c r="G70" s="25"/>
      <c r="H70" s="505"/>
      <c r="I70" s="505"/>
      <c r="J70" s="25"/>
      <c r="K70" s="25"/>
      <c r="L70" s="25"/>
      <c r="M70" s="25"/>
      <c r="N70" s="505"/>
      <c r="O70" s="505"/>
      <c r="P70" s="25"/>
      <c r="Q70" s="25"/>
      <c r="R70" s="25"/>
      <c r="S70" s="25"/>
      <c r="T70" s="505"/>
      <c r="U70" s="505"/>
      <c r="V70" s="25"/>
      <c r="W70" s="25"/>
      <c r="X70" s="25"/>
      <c r="Y70" s="72"/>
    </row>
    <row r="71" spans="1:25" x14ac:dyDescent="0.2">
      <c r="A71" s="512"/>
      <c r="B71" s="505"/>
      <c r="C71" s="505"/>
      <c r="D71" s="25"/>
      <c r="E71" s="25"/>
      <c r="F71" s="25"/>
      <c r="G71" s="25"/>
      <c r="H71" s="505"/>
      <c r="I71" s="505"/>
      <c r="J71" s="25"/>
      <c r="K71" s="25"/>
      <c r="L71" s="25"/>
      <c r="M71" s="25"/>
      <c r="N71" s="505"/>
      <c r="O71" s="505"/>
      <c r="P71" s="25"/>
      <c r="Q71" s="25"/>
      <c r="R71" s="25"/>
      <c r="S71" s="25"/>
      <c r="T71" s="505"/>
      <c r="U71" s="505"/>
      <c r="V71" s="25"/>
      <c r="W71" s="25"/>
      <c r="X71" s="25"/>
      <c r="Y71" s="72"/>
    </row>
    <row r="72" spans="1:25" ht="12.75" thickBot="1" x14ac:dyDescent="0.25">
      <c r="A72" s="513"/>
      <c r="B72" s="505"/>
      <c r="C72" s="505"/>
      <c r="D72" s="73"/>
      <c r="E72" s="73"/>
      <c r="F72" s="73"/>
      <c r="G72" s="73"/>
      <c r="H72" s="505"/>
      <c r="I72" s="505"/>
      <c r="J72" s="73"/>
      <c r="K72" s="73"/>
      <c r="L72" s="73"/>
      <c r="M72" s="73"/>
      <c r="N72" s="505"/>
      <c r="O72" s="505"/>
      <c r="P72" s="73"/>
      <c r="Q72" s="73"/>
      <c r="R72" s="73"/>
      <c r="S72" s="73"/>
      <c r="T72" s="505"/>
      <c r="U72" s="505"/>
      <c r="V72" s="73"/>
      <c r="W72" s="73"/>
      <c r="X72" s="73"/>
      <c r="Y72" s="74"/>
    </row>
  </sheetData>
  <mergeCells count="273">
    <mergeCell ref="N70:O70"/>
    <mergeCell ref="N71:O71"/>
    <mergeCell ref="N72:O72"/>
    <mergeCell ref="N61:O61"/>
    <mergeCell ref="N62:O62"/>
    <mergeCell ref="N63:O63"/>
    <mergeCell ref="N64:O64"/>
    <mergeCell ref="N65:O65"/>
    <mergeCell ref="N66:O66"/>
    <mergeCell ref="N67:O67"/>
    <mergeCell ref="N68:O68"/>
    <mergeCell ref="N69:O69"/>
    <mergeCell ref="H64:I64"/>
    <mergeCell ref="H65:I65"/>
    <mergeCell ref="H66:I66"/>
    <mergeCell ref="H67:I67"/>
    <mergeCell ref="H68:I68"/>
    <mergeCell ref="H69:I69"/>
    <mergeCell ref="H70:I70"/>
    <mergeCell ref="H71:I71"/>
    <mergeCell ref="H72:I72"/>
    <mergeCell ref="T70:U70"/>
    <mergeCell ref="T71:U71"/>
    <mergeCell ref="T72:U72"/>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H58:I58"/>
    <mergeCell ref="H59:I59"/>
    <mergeCell ref="H60:I60"/>
    <mergeCell ref="H61:I61"/>
    <mergeCell ref="H62:I62"/>
    <mergeCell ref="H63:I63"/>
    <mergeCell ref="T61:U61"/>
    <mergeCell ref="T62:U62"/>
    <mergeCell ref="T63:U63"/>
    <mergeCell ref="T64:U64"/>
    <mergeCell ref="T65:U65"/>
    <mergeCell ref="T66:U66"/>
    <mergeCell ref="T67:U67"/>
    <mergeCell ref="T68:U68"/>
    <mergeCell ref="T69:U69"/>
    <mergeCell ref="T59:U59"/>
    <mergeCell ref="T60:U60"/>
    <mergeCell ref="N58:O58"/>
    <mergeCell ref="N59:O59"/>
    <mergeCell ref="N60:O60"/>
    <mergeCell ref="B56:R56"/>
    <mergeCell ref="T56:Y56"/>
    <mergeCell ref="B49:C49"/>
    <mergeCell ref="B50:C50"/>
    <mergeCell ref="B51:C51"/>
    <mergeCell ref="B52:C52"/>
    <mergeCell ref="B53:C53"/>
    <mergeCell ref="B54:C54"/>
    <mergeCell ref="H49:I49"/>
    <mergeCell ref="H50:I50"/>
    <mergeCell ref="H51:I51"/>
    <mergeCell ref="H52:I52"/>
    <mergeCell ref="H47:I47"/>
    <mergeCell ref="H48:I48"/>
    <mergeCell ref="N49:O49"/>
    <mergeCell ref="N50:O50"/>
    <mergeCell ref="N51:O51"/>
    <mergeCell ref="N52:O52"/>
    <mergeCell ref="N53:O53"/>
    <mergeCell ref="N54:O54"/>
    <mergeCell ref="T58:U58"/>
    <mergeCell ref="N40:O40"/>
    <mergeCell ref="N41:O41"/>
    <mergeCell ref="N42:O42"/>
    <mergeCell ref="N43:O43"/>
    <mergeCell ref="N44:O44"/>
    <mergeCell ref="N45:O45"/>
    <mergeCell ref="H53:I53"/>
    <mergeCell ref="H54:I54"/>
    <mergeCell ref="B40:C40"/>
    <mergeCell ref="B41:C41"/>
    <mergeCell ref="B42:C42"/>
    <mergeCell ref="B43:C43"/>
    <mergeCell ref="B44:C44"/>
    <mergeCell ref="B45:C45"/>
    <mergeCell ref="B46:C46"/>
    <mergeCell ref="B47:C47"/>
    <mergeCell ref="B48:C48"/>
    <mergeCell ref="H40:I40"/>
    <mergeCell ref="H41:I41"/>
    <mergeCell ref="H42:I42"/>
    <mergeCell ref="H43:I43"/>
    <mergeCell ref="H44:I44"/>
    <mergeCell ref="H45:I45"/>
    <mergeCell ref="H46:I46"/>
    <mergeCell ref="N46:O46"/>
    <mergeCell ref="N47:O47"/>
    <mergeCell ref="N48:O48"/>
    <mergeCell ref="T25:U25"/>
    <mergeCell ref="T26:U26"/>
    <mergeCell ref="T27:U27"/>
    <mergeCell ref="T28:U28"/>
    <mergeCell ref="T29:U29"/>
    <mergeCell ref="T30:U30"/>
    <mergeCell ref="T31:U31"/>
    <mergeCell ref="T32:U32"/>
    <mergeCell ref="T33:U33"/>
    <mergeCell ref="N25:O25"/>
    <mergeCell ref="N26:O26"/>
    <mergeCell ref="N27:O27"/>
    <mergeCell ref="N28:O28"/>
    <mergeCell ref="N29:O29"/>
    <mergeCell ref="N30:O30"/>
    <mergeCell ref="N31:O31"/>
    <mergeCell ref="N32:O32"/>
    <mergeCell ref="N33:O33"/>
    <mergeCell ref="N34:O34"/>
    <mergeCell ref="N35:O35"/>
    <mergeCell ref="N36:O36"/>
    <mergeCell ref="H31:I31"/>
    <mergeCell ref="H32:I32"/>
    <mergeCell ref="H33:I33"/>
    <mergeCell ref="H34:I34"/>
    <mergeCell ref="H35:I35"/>
    <mergeCell ref="H36:I36"/>
    <mergeCell ref="T34:U34"/>
    <mergeCell ref="T35:U35"/>
    <mergeCell ref="T36:U36"/>
    <mergeCell ref="A3:A5"/>
    <mergeCell ref="T1:AK1"/>
    <mergeCell ref="A1:A2"/>
    <mergeCell ref="B1:R1"/>
    <mergeCell ref="A34:A36"/>
    <mergeCell ref="A6:A8"/>
    <mergeCell ref="A9:A11"/>
    <mergeCell ref="A12:A14"/>
    <mergeCell ref="A15:A17"/>
    <mergeCell ref="A20:A21"/>
    <mergeCell ref="A22:A24"/>
    <mergeCell ref="B20:Y20"/>
    <mergeCell ref="B7:C7"/>
    <mergeCell ref="B8:C8"/>
    <mergeCell ref="B9:C9"/>
    <mergeCell ref="B10:C10"/>
    <mergeCell ref="H3:I3"/>
    <mergeCell ref="H4:I4"/>
    <mergeCell ref="H5:I5"/>
    <mergeCell ref="H6:I6"/>
    <mergeCell ref="H7:I7"/>
    <mergeCell ref="B16:C16"/>
    <mergeCell ref="B17:C17"/>
    <mergeCell ref="B3:C3"/>
    <mergeCell ref="A67:A69"/>
    <mergeCell ref="A70:A72"/>
    <mergeCell ref="A38:A39"/>
    <mergeCell ref="A56:A57"/>
    <mergeCell ref="A43:A45"/>
    <mergeCell ref="A46:A48"/>
    <mergeCell ref="A49:A51"/>
    <mergeCell ref="A52:A54"/>
    <mergeCell ref="A58:A60"/>
    <mergeCell ref="A40:A42"/>
    <mergeCell ref="A25:A27"/>
    <mergeCell ref="A28:A30"/>
    <mergeCell ref="A31:A33"/>
    <mergeCell ref="B38:S38"/>
    <mergeCell ref="A61:A63"/>
    <mergeCell ref="A64:A66"/>
    <mergeCell ref="B25:C25"/>
    <mergeCell ref="B26:C26"/>
    <mergeCell ref="B27:C27"/>
    <mergeCell ref="B28:C28"/>
    <mergeCell ref="B29:C29"/>
    <mergeCell ref="B30:C30"/>
    <mergeCell ref="B31:C31"/>
    <mergeCell ref="B32:C32"/>
    <mergeCell ref="B33:C33"/>
    <mergeCell ref="B34:C34"/>
    <mergeCell ref="B35:C35"/>
    <mergeCell ref="B36:C36"/>
    <mergeCell ref="H25:I25"/>
    <mergeCell ref="H26:I26"/>
    <mergeCell ref="H27:I27"/>
    <mergeCell ref="H28:I28"/>
    <mergeCell ref="H29:I29"/>
    <mergeCell ref="H30:I30"/>
    <mergeCell ref="B4:C4"/>
    <mergeCell ref="B5:C5"/>
    <mergeCell ref="B6:C6"/>
    <mergeCell ref="B11:C11"/>
    <mergeCell ref="B12:C12"/>
    <mergeCell ref="B13:C13"/>
    <mergeCell ref="B14:C14"/>
    <mergeCell ref="B15:C15"/>
    <mergeCell ref="H13:I13"/>
    <mergeCell ref="H14:I14"/>
    <mergeCell ref="H15:I15"/>
    <mergeCell ref="H16:I16"/>
    <mergeCell ref="H17:I17"/>
    <mergeCell ref="H8:I8"/>
    <mergeCell ref="H9:I9"/>
    <mergeCell ref="H10:I10"/>
    <mergeCell ref="H11:I11"/>
    <mergeCell ref="H12:I12"/>
    <mergeCell ref="N17:O17"/>
    <mergeCell ref="N8:O8"/>
    <mergeCell ref="N9:O9"/>
    <mergeCell ref="N10:O10"/>
    <mergeCell ref="N11:O11"/>
    <mergeCell ref="N12:O12"/>
    <mergeCell ref="N13:O13"/>
    <mergeCell ref="N14:O14"/>
    <mergeCell ref="N15:O15"/>
    <mergeCell ref="N16:O16"/>
    <mergeCell ref="N3:O3"/>
    <mergeCell ref="N4:O4"/>
    <mergeCell ref="N5:O5"/>
    <mergeCell ref="N6:O6"/>
    <mergeCell ref="N7:O7"/>
    <mergeCell ref="T3:U3"/>
    <mergeCell ref="T4:U4"/>
    <mergeCell ref="T5:U5"/>
    <mergeCell ref="T6:U6"/>
    <mergeCell ref="T7:U7"/>
    <mergeCell ref="T13:U13"/>
    <mergeCell ref="T14:U14"/>
    <mergeCell ref="T15:U15"/>
    <mergeCell ref="T16:U16"/>
    <mergeCell ref="T17:U17"/>
    <mergeCell ref="T8:U8"/>
    <mergeCell ref="T9:U9"/>
    <mergeCell ref="T10:U10"/>
    <mergeCell ref="T11:U11"/>
    <mergeCell ref="T12:U12"/>
    <mergeCell ref="Z8:AA8"/>
    <mergeCell ref="Z9:AA9"/>
    <mergeCell ref="Z10:AA10"/>
    <mergeCell ref="Z11:AA11"/>
    <mergeCell ref="Z12:AA12"/>
    <mergeCell ref="Z3:AA3"/>
    <mergeCell ref="Z4:AA4"/>
    <mergeCell ref="Z5:AA5"/>
    <mergeCell ref="Z6:AA6"/>
    <mergeCell ref="Z7:AA7"/>
    <mergeCell ref="Z13:AA13"/>
    <mergeCell ref="Z14:AA14"/>
    <mergeCell ref="Z15:AA15"/>
    <mergeCell ref="Z16:AA16"/>
    <mergeCell ref="AF13:AG13"/>
    <mergeCell ref="AF14:AG14"/>
    <mergeCell ref="AF15:AG15"/>
    <mergeCell ref="AF16:AG16"/>
    <mergeCell ref="Z17:AA17"/>
    <mergeCell ref="AF17:AG17"/>
    <mergeCell ref="AF8:AG8"/>
    <mergeCell ref="AF9:AG9"/>
    <mergeCell ref="AF10:AG10"/>
    <mergeCell ref="AF11:AG11"/>
    <mergeCell ref="AF12:AG12"/>
    <mergeCell ref="AF3:AG3"/>
    <mergeCell ref="AF4:AG4"/>
    <mergeCell ref="AF5:AG5"/>
    <mergeCell ref="AF6:AG6"/>
    <mergeCell ref="AF7:AG7"/>
  </mergeCells>
  <dataValidations count="1">
    <dataValidation type="list" allowBlank="1" showInputMessage="1" showErrorMessage="1" sqref="AI6:AK17 K6:M17 Q6:S17 W6:Y17 AC6:AE17 E6:G17 E25:G36 K25:M36 Q25:S36 W25:Y36 E40:G54 K40:M54 Q40:S54 E58:G72 K58:M72 Q58:S72 W58:Y72">
      <formula1>$AM$6:$AM$7</formula1>
    </dataValidation>
  </dataValidations>
  <pageMargins left="0.70866141732283472" right="0.70866141732283472" top="0.74803149606299213" bottom="0.74803149606299213" header="0.31496062992125984" footer="0.31496062992125984"/>
  <pageSetup paperSize="8" scale="56" fitToHeight="2" orientation="landscape" verticalDpi="1200" r:id="rId1"/>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workbookViewId="0">
      <selection activeCell="B3" sqref="B3:C3"/>
    </sheetView>
  </sheetViews>
  <sheetFormatPr defaultRowHeight="12" x14ac:dyDescent="0.2"/>
  <cols>
    <col min="1" max="1" width="3.140625" bestFit="1" customWidth="1"/>
    <col min="2" max="2" width="16.28515625" customWidth="1"/>
    <col min="3" max="3" width="33.42578125" customWidth="1"/>
    <col min="4" max="4" width="10.42578125" bestFit="1" customWidth="1"/>
    <col min="5" max="5" width="17.140625" bestFit="1" customWidth="1"/>
  </cols>
  <sheetData>
    <row r="1" spans="1:5" ht="15" customHeight="1" x14ac:dyDescent="0.2">
      <c r="A1" s="533" t="s">
        <v>273</v>
      </c>
      <c r="B1" s="534"/>
      <c r="C1" s="534"/>
      <c r="D1" s="82" t="s">
        <v>274</v>
      </c>
      <c r="E1" s="83" t="s">
        <v>272</v>
      </c>
    </row>
    <row r="2" spans="1:5" ht="15" customHeight="1" x14ac:dyDescent="0.2">
      <c r="A2" s="535" t="s">
        <v>268</v>
      </c>
      <c r="B2" s="542" t="s">
        <v>19</v>
      </c>
      <c r="C2" s="542"/>
      <c r="D2" s="45">
        <v>3.8</v>
      </c>
      <c r="E2" s="58">
        <v>4</v>
      </c>
    </row>
    <row r="3" spans="1:5" ht="15" customHeight="1" x14ac:dyDescent="0.2">
      <c r="A3" s="535"/>
      <c r="B3" s="542" t="s">
        <v>20</v>
      </c>
      <c r="C3" s="542"/>
      <c r="D3" s="45">
        <v>4.2</v>
      </c>
      <c r="E3" s="58">
        <v>4</v>
      </c>
    </row>
    <row r="4" spans="1:5" ht="15" customHeight="1" x14ac:dyDescent="0.2">
      <c r="A4" s="535"/>
      <c r="B4" s="542" t="s">
        <v>21</v>
      </c>
      <c r="C4" s="542"/>
      <c r="D4" s="45">
        <v>4</v>
      </c>
      <c r="E4" s="58">
        <v>4</v>
      </c>
    </row>
    <row r="5" spans="1:5" ht="15" customHeight="1" x14ac:dyDescent="0.2">
      <c r="A5" s="535"/>
      <c r="B5" s="542" t="s">
        <v>22</v>
      </c>
      <c r="C5" s="542"/>
      <c r="D5" s="45">
        <v>3.2</v>
      </c>
      <c r="E5" s="58">
        <v>4</v>
      </c>
    </row>
    <row r="6" spans="1:5" ht="15" customHeight="1" x14ac:dyDescent="0.2">
      <c r="A6" s="535"/>
      <c r="B6" s="542" t="s">
        <v>23</v>
      </c>
      <c r="C6" s="542"/>
      <c r="D6" s="45">
        <v>3.2</v>
      </c>
      <c r="E6" s="58">
        <v>4</v>
      </c>
    </row>
    <row r="7" spans="1:5" ht="15" customHeight="1" x14ac:dyDescent="0.2">
      <c r="A7" s="535"/>
      <c r="B7" s="542" t="s">
        <v>24</v>
      </c>
      <c r="C7" s="542"/>
      <c r="D7" s="45">
        <v>3.5</v>
      </c>
      <c r="E7" s="58">
        <v>4</v>
      </c>
    </row>
    <row r="8" spans="1:5" ht="15" customHeight="1" x14ac:dyDescent="0.2">
      <c r="A8" s="535"/>
      <c r="B8" s="542" t="s">
        <v>25</v>
      </c>
      <c r="C8" s="542"/>
      <c r="D8" s="45">
        <v>4.4000000000000004</v>
      </c>
      <c r="E8" s="58">
        <v>4</v>
      </c>
    </row>
    <row r="9" spans="1:5" ht="15" customHeight="1" x14ac:dyDescent="0.2">
      <c r="A9" s="535"/>
      <c r="B9" s="542" t="s">
        <v>26</v>
      </c>
      <c r="C9" s="542"/>
      <c r="D9" s="45">
        <v>4.4000000000000004</v>
      </c>
      <c r="E9" s="58">
        <v>4</v>
      </c>
    </row>
    <row r="10" spans="1:5" ht="15" customHeight="1" x14ac:dyDescent="0.2">
      <c r="A10" s="535"/>
      <c r="B10" s="542" t="s">
        <v>27</v>
      </c>
      <c r="C10" s="542"/>
      <c r="D10" s="45">
        <v>3.8</v>
      </c>
      <c r="E10" s="58">
        <v>4</v>
      </c>
    </row>
    <row r="11" spans="1:5" ht="15" customHeight="1" x14ac:dyDescent="0.2">
      <c r="A11" s="535"/>
      <c r="B11" s="542" t="s">
        <v>28</v>
      </c>
      <c r="C11" s="542"/>
      <c r="D11" s="45">
        <v>4.5999999999999996</v>
      </c>
      <c r="E11" s="58">
        <v>4</v>
      </c>
    </row>
    <row r="12" spans="1:5" ht="15" customHeight="1" x14ac:dyDescent="0.2">
      <c r="A12" s="535"/>
      <c r="B12" s="542" t="s">
        <v>29</v>
      </c>
      <c r="C12" s="542"/>
      <c r="D12" s="45">
        <v>4</v>
      </c>
      <c r="E12" s="58">
        <v>4</v>
      </c>
    </row>
    <row r="13" spans="1:5" ht="15" customHeight="1" x14ac:dyDescent="0.2">
      <c r="A13" s="535"/>
      <c r="B13" s="542" t="s">
        <v>30</v>
      </c>
      <c r="C13" s="542"/>
      <c r="D13" s="45">
        <v>4</v>
      </c>
      <c r="E13" s="58">
        <v>4</v>
      </c>
    </row>
    <row r="14" spans="1:5" ht="15" customHeight="1" x14ac:dyDescent="0.2">
      <c r="A14" s="535"/>
      <c r="B14" s="542" t="s">
        <v>31</v>
      </c>
      <c r="C14" s="542"/>
      <c r="D14" s="45">
        <v>4.2</v>
      </c>
      <c r="E14" s="58">
        <v>4</v>
      </c>
    </row>
    <row r="15" spans="1:5" ht="15" customHeight="1" x14ac:dyDescent="0.2">
      <c r="A15" s="535"/>
      <c r="B15" s="542" t="s">
        <v>32</v>
      </c>
      <c r="C15" s="542"/>
      <c r="D15" s="45">
        <v>4.0999999999999996</v>
      </c>
      <c r="E15" s="58">
        <v>4</v>
      </c>
    </row>
    <row r="16" spans="1:5" ht="15" customHeight="1" x14ac:dyDescent="0.2">
      <c r="A16" s="535"/>
      <c r="B16" s="542" t="s">
        <v>33</v>
      </c>
      <c r="C16" s="542"/>
      <c r="D16" s="45">
        <v>4</v>
      </c>
      <c r="E16" s="58">
        <v>4</v>
      </c>
    </row>
    <row r="17" spans="1:5" ht="15" customHeight="1" x14ac:dyDescent="0.2">
      <c r="A17" s="535"/>
      <c r="B17" s="542" t="s">
        <v>34</v>
      </c>
      <c r="C17" s="542"/>
      <c r="D17" s="45">
        <v>3.6</v>
      </c>
      <c r="E17" s="58">
        <v>4</v>
      </c>
    </row>
    <row r="18" spans="1:5" ht="15" customHeight="1" thickBot="1" x14ac:dyDescent="0.25">
      <c r="A18" s="536"/>
      <c r="B18" s="529" t="s">
        <v>275</v>
      </c>
      <c r="C18" s="529"/>
      <c r="D18" s="88">
        <f>(AVERAGE(D2:D17))</f>
        <v>3.9375</v>
      </c>
      <c r="E18" s="87">
        <f>(AVERAGE(E2:E17))</f>
        <v>4</v>
      </c>
    </row>
    <row r="19" spans="1:5" ht="15" customHeight="1" thickBot="1" x14ac:dyDescent="0.25">
      <c r="A19" s="103"/>
      <c r="B19" s="104"/>
      <c r="C19" s="104"/>
      <c r="D19" s="105"/>
      <c r="E19" s="106"/>
    </row>
    <row r="20" spans="1:5" ht="15" customHeight="1" x14ac:dyDescent="0.2">
      <c r="A20" s="537" t="s">
        <v>269</v>
      </c>
      <c r="B20" s="543" t="s">
        <v>94</v>
      </c>
      <c r="C20" s="89" t="s">
        <v>35</v>
      </c>
      <c r="D20" s="90">
        <v>4.3</v>
      </c>
      <c r="E20" s="91">
        <v>4</v>
      </c>
    </row>
    <row r="21" spans="1:5" ht="15" customHeight="1" x14ac:dyDescent="0.2">
      <c r="A21" s="538"/>
      <c r="B21" s="544"/>
      <c r="C21" s="78" t="s">
        <v>36</v>
      </c>
      <c r="D21" s="86">
        <v>4.4000000000000004</v>
      </c>
      <c r="E21" s="85">
        <v>4</v>
      </c>
    </row>
    <row r="22" spans="1:5" ht="15" customHeight="1" x14ac:dyDescent="0.2">
      <c r="A22" s="538"/>
      <c r="B22" s="544"/>
      <c r="C22" s="78" t="s">
        <v>37</v>
      </c>
      <c r="D22" s="84">
        <v>3.8</v>
      </c>
      <c r="E22" s="85">
        <v>4</v>
      </c>
    </row>
    <row r="23" spans="1:5" ht="15" customHeight="1" x14ac:dyDescent="0.2">
      <c r="A23" s="538"/>
      <c r="B23" s="545" t="s">
        <v>95</v>
      </c>
      <c r="C23" s="78" t="s">
        <v>38</v>
      </c>
      <c r="D23" s="84">
        <v>3.8</v>
      </c>
      <c r="E23" s="85">
        <v>4</v>
      </c>
    </row>
    <row r="24" spans="1:5" ht="15" customHeight="1" x14ac:dyDescent="0.2">
      <c r="A24" s="538"/>
      <c r="B24" s="545"/>
      <c r="C24" s="78" t="s">
        <v>39</v>
      </c>
      <c r="D24" s="84">
        <v>3.8</v>
      </c>
      <c r="E24" s="85">
        <v>4</v>
      </c>
    </row>
    <row r="25" spans="1:5" ht="15" customHeight="1" x14ac:dyDescent="0.2">
      <c r="A25" s="538"/>
      <c r="B25" s="545"/>
      <c r="C25" s="78" t="s">
        <v>40</v>
      </c>
      <c r="D25" s="84">
        <v>4.4000000000000004</v>
      </c>
      <c r="E25" s="85">
        <v>4</v>
      </c>
    </row>
    <row r="26" spans="1:5" ht="15" customHeight="1" x14ac:dyDescent="0.2">
      <c r="A26" s="538"/>
      <c r="B26" s="544" t="s">
        <v>270</v>
      </c>
      <c r="C26" s="78" t="s">
        <v>41</v>
      </c>
      <c r="D26" s="84">
        <v>3.2</v>
      </c>
      <c r="E26" s="85">
        <v>4</v>
      </c>
    </row>
    <row r="27" spans="1:5" ht="15" customHeight="1" x14ac:dyDescent="0.2">
      <c r="A27" s="538"/>
      <c r="B27" s="545"/>
      <c r="C27" s="78" t="s">
        <v>42</v>
      </c>
      <c r="D27" s="84">
        <v>4.2</v>
      </c>
      <c r="E27" s="85">
        <v>4</v>
      </c>
    </row>
    <row r="28" spans="1:5" ht="15" customHeight="1" x14ac:dyDescent="0.2">
      <c r="A28" s="538"/>
      <c r="B28" s="545"/>
      <c r="C28" s="78" t="s">
        <v>43</v>
      </c>
      <c r="D28" s="84">
        <v>3.1</v>
      </c>
      <c r="E28" s="85">
        <v>4</v>
      </c>
    </row>
    <row r="29" spans="1:5" ht="15" customHeight="1" x14ac:dyDescent="0.2">
      <c r="A29" s="538"/>
      <c r="B29" s="545"/>
      <c r="C29" s="78" t="s">
        <v>44</v>
      </c>
      <c r="D29" s="84">
        <v>4.5999999999999996</v>
      </c>
      <c r="E29" s="85">
        <v>4</v>
      </c>
    </row>
    <row r="30" spans="1:5" ht="15" customHeight="1" x14ac:dyDescent="0.2">
      <c r="A30" s="538"/>
      <c r="B30" s="545" t="s">
        <v>97</v>
      </c>
      <c r="C30" s="78" t="s">
        <v>45</v>
      </c>
      <c r="D30" s="84">
        <v>4.8</v>
      </c>
      <c r="E30" s="85">
        <v>4</v>
      </c>
    </row>
    <row r="31" spans="1:5" ht="15" customHeight="1" x14ac:dyDescent="0.2">
      <c r="A31" s="538"/>
      <c r="B31" s="545"/>
      <c r="C31" s="78" t="s">
        <v>46</v>
      </c>
      <c r="D31" s="84">
        <v>4.2</v>
      </c>
      <c r="E31" s="85">
        <v>4</v>
      </c>
    </row>
    <row r="32" spans="1:5" ht="15" customHeight="1" x14ac:dyDescent="0.2">
      <c r="A32" s="538"/>
      <c r="B32" s="545"/>
      <c r="C32" s="78" t="s">
        <v>47</v>
      </c>
      <c r="D32" s="84">
        <v>3.3</v>
      </c>
      <c r="E32" s="85">
        <v>4</v>
      </c>
    </row>
    <row r="33" spans="1:5" ht="15" customHeight="1" x14ac:dyDescent="0.2">
      <c r="A33" s="538"/>
      <c r="B33" s="545" t="s">
        <v>99</v>
      </c>
      <c r="C33" s="78" t="s">
        <v>48</v>
      </c>
      <c r="D33" s="84">
        <v>4</v>
      </c>
      <c r="E33" s="85">
        <v>4</v>
      </c>
    </row>
    <row r="34" spans="1:5" ht="15" customHeight="1" x14ac:dyDescent="0.2">
      <c r="A34" s="538"/>
      <c r="B34" s="545"/>
      <c r="C34" s="78" t="s">
        <v>49</v>
      </c>
      <c r="D34" s="84">
        <v>4.4000000000000004</v>
      </c>
      <c r="E34" s="85">
        <v>4</v>
      </c>
    </row>
    <row r="35" spans="1:5" ht="15" customHeight="1" x14ac:dyDescent="0.2">
      <c r="A35" s="538"/>
      <c r="B35" s="545"/>
      <c r="C35" s="78" t="s">
        <v>50</v>
      </c>
      <c r="D35" s="84">
        <v>4.2</v>
      </c>
      <c r="E35" s="85">
        <v>4</v>
      </c>
    </row>
    <row r="36" spans="1:5" ht="15" customHeight="1" x14ac:dyDescent="0.2">
      <c r="A36" s="538"/>
      <c r="B36" s="79" t="s">
        <v>98</v>
      </c>
      <c r="C36" s="78" t="s">
        <v>51</v>
      </c>
      <c r="D36" s="84">
        <v>4.5</v>
      </c>
      <c r="E36" s="85">
        <v>4</v>
      </c>
    </row>
    <row r="37" spans="1:5" ht="15" customHeight="1" thickBot="1" x14ac:dyDescent="0.25">
      <c r="A37" s="539"/>
      <c r="B37" s="529" t="s">
        <v>275</v>
      </c>
      <c r="C37" s="529"/>
      <c r="D37" s="88">
        <f>AVERAGE(D20:D36)</f>
        <v>4.0588235294117645</v>
      </c>
      <c r="E37" s="87">
        <f>AVERAGE(E20:E36)</f>
        <v>4</v>
      </c>
    </row>
    <row r="38" spans="1:5" ht="15" customHeight="1" thickBot="1" x14ac:dyDescent="0.25">
      <c r="A38" s="107"/>
      <c r="B38" s="104"/>
      <c r="C38" s="104"/>
      <c r="D38" s="105"/>
      <c r="E38" s="106"/>
    </row>
    <row r="39" spans="1:5" ht="15" customHeight="1" x14ac:dyDescent="0.2">
      <c r="A39" s="530" t="s">
        <v>271</v>
      </c>
      <c r="B39" s="540" t="s">
        <v>201</v>
      </c>
      <c r="C39" s="108" t="s">
        <v>202</v>
      </c>
      <c r="D39" s="90">
        <v>4.2</v>
      </c>
      <c r="E39" s="91">
        <v>4</v>
      </c>
    </row>
    <row r="40" spans="1:5" ht="15" customHeight="1" x14ac:dyDescent="0.2">
      <c r="A40" s="531"/>
      <c r="B40" s="541"/>
      <c r="C40" s="80" t="s">
        <v>200</v>
      </c>
      <c r="D40" s="84">
        <v>4.5</v>
      </c>
      <c r="E40" s="85">
        <v>4</v>
      </c>
    </row>
    <row r="41" spans="1:5" ht="15" customHeight="1" x14ac:dyDescent="0.2">
      <c r="A41" s="531"/>
      <c r="B41" s="541"/>
      <c r="C41" s="80" t="s">
        <v>203</v>
      </c>
      <c r="D41" s="84">
        <v>3.1</v>
      </c>
      <c r="E41" s="85">
        <v>4</v>
      </c>
    </row>
    <row r="42" spans="1:5" ht="15" customHeight="1" x14ac:dyDescent="0.2">
      <c r="A42" s="531"/>
      <c r="B42" s="541"/>
      <c r="C42" s="80" t="s">
        <v>204</v>
      </c>
      <c r="D42" s="84">
        <v>3.8</v>
      </c>
      <c r="E42" s="85">
        <v>4</v>
      </c>
    </row>
    <row r="43" spans="1:5" ht="15" customHeight="1" x14ac:dyDescent="0.2">
      <c r="A43" s="531"/>
      <c r="B43" s="541"/>
      <c r="C43" s="80" t="s">
        <v>205</v>
      </c>
      <c r="D43" s="84">
        <v>4.2</v>
      </c>
      <c r="E43" s="85">
        <v>4</v>
      </c>
    </row>
    <row r="44" spans="1:5" ht="15" customHeight="1" x14ac:dyDescent="0.2">
      <c r="A44" s="531"/>
      <c r="B44" s="541" t="s">
        <v>217</v>
      </c>
      <c r="C44" s="81" t="s">
        <v>214</v>
      </c>
      <c r="D44" s="84">
        <v>4</v>
      </c>
      <c r="E44" s="85">
        <v>4</v>
      </c>
    </row>
    <row r="45" spans="1:5" ht="15" customHeight="1" x14ac:dyDescent="0.2">
      <c r="A45" s="531"/>
      <c r="B45" s="541"/>
      <c r="C45" s="81" t="s">
        <v>215</v>
      </c>
      <c r="D45" s="84">
        <v>3.6</v>
      </c>
      <c r="E45" s="85">
        <v>4</v>
      </c>
    </row>
    <row r="46" spans="1:5" ht="15" customHeight="1" x14ac:dyDescent="0.2">
      <c r="A46" s="531"/>
      <c r="B46" s="541"/>
      <c r="C46" s="81" t="s">
        <v>216</v>
      </c>
      <c r="D46" s="84">
        <v>4.3</v>
      </c>
      <c r="E46" s="85">
        <v>4</v>
      </c>
    </row>
    <row r="47" spans="1:5" ht="15" customHeight="1" x14ac:dyDescent="0.2">
      <c r="A47" s="531"/>
      <c r="B47" s="541" t="s">
        <v>218</v>
      </c>
      <c r="C47" s="81" t="s">
        <v>206</v>
      </c>
      <c r="D47" s="84">
        <v>3.3</v>
      </c>
      <c r="E47" s="85">
        <v>4</v>
      </c>
    </row>
    <row r="48" spans="1:5" ht="15" customHeight="1" x14ac:dyDescent="0.2">
      <c r="A48" s="531"/>
      <c r="B48" s="541"/>
      <c r="C48" s="81" t="s">
        <v>207</v>
      </c>
      <c r="D48" s="84">
        <v>4.2</v>
      </c>
      <c r="E48" s="85">
        <v>4</v>
      </c>
    </row>
    <row r="49" spans="1:5" ht="15" customHeight="1" x14ac:dyDescent="0.2">
      <c r="A49" s="531"/>
      <c r="B49" s="541"/>
      <c r="C49" s="81" t="s">
        <v>211</v>
      </c>
      <c r="D49" s="84">
        <v>4</v>
      </c>
      <c r="E49" s="85">
        <v>4</v>
      </c>
    </row>
    <row r="50" spans="1:5" ht="15" customHeight="1" x14ac:dyDescent="0.2">
      <c r="A50" s="531"/>
      <c r="B50" s="541" t="s">
        <v>219</v>
      </c>
      <c r="C50" s="81" t="s">
        <v>208</v>
      </c>
      <c r="D50" s="84">
        <v>3.8</v>
      </c>
      <c r="E50" s="85">
        <v>4</v>
      </c>
    </row>
    <row r="51" spans="1:5" ht="15" customHeight="1" x14ac:dyDescent="0.2">
      <c r="A51" s="531"/>
      <c r="B51" s="541"/>
      <c r="C51" s="81" t="s">
        <v>209</v>
      </c>
      <c r="D51" s="84">
        <v>3.8</v>
      </c>
      <c r="E51" s="85">
        <v>4</v>
      </c>
    </row>
    <row r="52" spans="1:5" ht="15" customHeight="1" x14ac:dyDescent="0.2">
      <c r="A52" s="531"/>
      <c r="B52" s="541"/>
      <c r="C52" s="81" t="s">
        <v>210</v>
      </c>
      <c r="D52" s="84">
        <v>3.7</v>
      </c>
      <c r="E52" s="85">
        <v>4</v>
      </c>
    </row>
    <row r="53" spans="1:5" ht="15" customHeight="1" x14ac:dyDescent="0.2">
      <c r="A53" s="531"/>
      <c r="B53" s="541" t="s">
        <v>220</v>
      </c>
      <c r="C53" s="81" t="s">
        <v>212</v>
      </c>
      <c r="D53" s="84">
        <v>4.0999999999999996</v>
      </c>
      <c r="E53" s="85">
        <v>4</v>
      </c>
    </row>
    <row r="54" spans="1:5" ht="15" customHeight="1" x14ac:dyDescent="0.2">
      <c r="A54" s="531"/>
      <c r="B54" s="541"/>
      <c r="C54" s="81" t="s">
        <v>213</v>
      </c>
      <c r="D54" s="84">
        <v>3.6</v>
      </c>
      <c r="E54" s="85">
        <v>4</v>
      </c>
    </row>
    <row r="55" spans="1:5" ht="15" customHeight="1" thickBot="1" x14ac:dyDescent="0.25">
      <c r="A55" s="532"/>
      <c r="B55" s="528" t="s">
        <v>275</v>
      </c>
      <c r="C55" s="529"/>
      <c r="D55" s="88">
        <f>AVERAGE(D39:D54)</f>
        <v>3.8875000000000002</v>
      </c>
      <c r="E55" s="87">
        <f>AVERAGE(E39:E54)</f>
        <v>4</v>
      </c>
    </row>
    <row r="56" spans="1:5" ht="15" customHeight="1" x14ac:dyDescent="0.2"/>
    <row r="57" spans="1:5" ht="15" customHeight="1" x14ac:dyDescent="0.2"/>
    <row r="58" spans="1:5" ht="15" customHeight="1" x14ac:dyDescent="0.2"/>
    <row r="59" spans="1:5" ht="15" customHeight="1" x14ac:dyDescent="0.2"/>
    <row r="60" spans="1:5" ht="15" customHeight="1" x14ac:dyDescent="0.2"/>
    <row r="61" spans="1:5" ht="15" customHeight="1" x14ac:dyDescent="0.2"/>
    <row r="62" spans="1:5" ht="15" customHeight="1" x14ac:dyDescent="0.2"/>
  </sheetData>
  <mergeCells count="33">
    <mergeCell ref="B7:C7"/>
    <mergeCell ref="B8:C8"/>
    <mergeCell ref="B9:C9"/>
    <mergeCell ref="B10:C10"/>
    <mergeCell ref="B2:C2"/>
    <mergeCell ref="B3:C3"/>
    <mergeCell ref="B4:C4"/>
    <mergeCell ref="B5:C5"/>
    <mergeCell ref="B6:C6"/>
    <mergeCell ref="B30:B32"/>
    <mergeCell ref="B33:B35"/>
    <mergeCell ref="B11:C11"/>
    <mergeCell ref="B12:C12"/>
    <mergeCell ref="B13:C13"/>
    <mergeCell ref="B14:C14"/>
    <mergeCell ref="B15:C15"/>
    <mergeCell ref="B16:C16"/>
    <mergeCell ref="B55:C55"/>
    <mergeCell ref="A39:A55"/>
    <mergeCell ref="A1:C1"/>
    <mergeCell ref="B18:C18"/>
    <mergeCell ref="B37:C37"/>
    <mergeCell ref="A2:A18"/>
    <mergeCell ref="A20:A37"/>
    <mergeCell ref="B39:B43"/>
    <mergeCell ref="B44:B46"/>
    <mergeCell ref="B47:B49"/>
    <mergeCell ref="B50:B52"/>
    <mergeCell ref="B53:B54"/>
    <mergeCell ref="B17:C17"/>
    <mergeCell ref="B20:B22"/>
    <mergeCell ref="B23:B25"/>
    <mergeCell ref="B26:B29"/>
  </mergeCells>
  <pageMargins left="0.70866141732283472" right="0.70866141732283472" top="0.74803149606299213" bottom="0.74803149606299213" header="0.31496062992125984" footer="0.31496062992125984"/>
  <pageSetup paperSize="8"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2" workbookViewId="0">
      <selection activeCell="B3" sqref="B3:C3"/>
    </sheetView>
  </sheetViews>
  <sheetFormatPr defaultRowHeight="12" x14ac:dyDescent="0.2"/>
  <cols>
    <col min="1" max="1" width="25.5703125" bestFit="1" customWidth="1"/>
    <col min="2" max="2" width="39.85546875" bestFit="1" customWidth="1"/>
    <col min="3" max="3" width="41" bestFit="1" customWidth="1"/>
  </cols>
  <sheetData>
    <row r="1" spans="1:8" ht="12.75" thickBot="1" x14ac:dyDescent="0.25">
      <c r="A1" t="s">
        <v>365</v>
      </c>
    </row>
    <row r="2" spans="1:8" x14ac:dyDescent="0.2">
      <c r="A2" s="547" t="s">
        <v>340</v>
      </c>
      <c r="B2" s="80" t="s">
        <v>347</v>
      </c>
    </row>
    <row r="3" spans="1:8" x14ac:dyDescent="0.2">
      <c r="A3" s="548"/>
      <c r="B3" s="80" t="s">
        <v>348</v>
      </c>
      <c r="D3" t="s">
        <v>366</v>
      </c>
      <c r="H3" t="s">
        <v>366</v>
      </c>
    </row>
    <row r="4" spans="1:8" x14ac:dyDescent="0.2">
      <c r="A4" s="548"/>
      <c r="B4" s="80" t="s">
        <v>349</v>
      </c>
    </row>
    <row r="5" spans="1:8" x14ac:dyDescent="0.2">
      <c r="A5" s="548"/>
      <c r="B5" s="80" t="s">
        <v>350</v>
      </c>
    </row>
    <row r="6" spans="1:8" x14ac:dyDescent="0.2">
      <c r="A6" s="548" t="s">
        <v>341</v>
      </c>
      <c r="B6" s="80" t="s">
        <v>351</v>
      </c>
    </row>
    <row r="7" spans="1:8" x14ac:dyDescent="0.2">
      <c r="A7" s="548"/>
      <c r="B7" s="80" t="s">
        <v>352</v>
      </c>
    </row>
    <row r="8" spans="1:8" x14ac:dyDescent="0.2">
      <c r="A8" s="548"/>
      <c r="B8" s="80" t="s">
        <v>353</v>
      </c>
      <c r="D8" t="s">
        <v>367</v>
      </c>
      <c r="H8" t="s">
        <v>368</v>
      </c>
    </row>
    <row r="9" spans="1:8" x14ac:dyDescent="0.2">
      <c r="A9" s="114"/>
      <c r="B9" s="80"/>
      <c r="D9" t="s">
        <v>370</v>
      </c>
      <c r="H9" t="s">
        <v>370</v>
      </c>
    </row>
    <row r="10" spans="1:8" x14ac:dyDescent="0.2">
      <c r="A10" s="114"/>
      <c r="B10" s="80"/>
      <c r="D10" t="s">
        <v>376</v>
      </c>
    </row>
    <row r="11" spans="1:8" x14ac:dyDescent="0.2">
      <c r="A11" s="114"/>
      <c r="B11" s="80"/>
      <c r="D11" t="s">
        <v>369</v>
      </c>
      <c r="H11" t="s">
        <v>369</v>
      </c>
    </row>
    <row r="12" spans="1:8" x14ac:dyDescent="0.2">
      <c r="A12" s="114"/>
      <c r="B12" s="80"/>
    </row>
    <row r="13" spans="1:8" ht="22.5" x14ac:dyDescent="0.2">
      <c r="A13" s="113" t="s">
        <v>342</v>
      </c>
      <c r="B13" s="80" t="s">
        <v>354</v>
      </c>
      <c r="D13" t="s">
        <v>371</v>
      </c>
    </row>
    <row r="14" spans="1:8" x14ac:dyDescent="0.2">
      <c r="A14" s="548" t="s">
        <v>343</v>
      </c>
      <c r="B14" s="80" t="s">
        <v>355</v>
      </c>
    </row>
    <row r="15" spans="1:8" x14ac:dyDescent="0.2">
      <c r="A15" s="548"/>
      <c r="B15" s="80" t="s">
        <v>356</v>
      </c>
      <c r="D15" t="s">
        <v>372</v>
      </c>
      <c r="H15" t="s">
        <v>372</v>
      </c>
    </row>
    <row r="16" spans="1:8" x14ac:dyDescent="0.2">
      <c r="A16" s="548"/>
      <c r="B16" s="80" t="s">
        <v>357</v>
      </c>
      <c r="D16" t="s">
        <v>373</v>
      </c>
      <c r="H16" t="s">
        <v>373</v>
      </c>
    </row>
    <row r="17" spans="1:8" x14ac:dyDescent="0.2">
      <c r="A17" s="114"/>
      <c r="B17" s="80"/>
      <c r="D17" t="s">
        <v>374</v>
      </c>
      <c r="H17" t="s">
        <v>374</v>
      </c>
    </row>
    <row r="18" spans="1:8" x14ac:dyDescent="0.2">
      <c r="A18" s="114"/>
      <c r="B18" s="80"/>
      <c r="D18" t="s">
        <v>375</v>
      </c>
      <c r="H18" t="s">
        <v>375</v>
      </c>
    </row>
    <row r="19" spans="1:8" x14ac:dyDescent="0.2">
      <c r="A19" s="114"/>
      <c r="B19" s="80"/>
      <c r="D19" t="s">
        <v>378</v>
      </c>
      <c r="H19" t="s">
        <v>378</v>
      </c>
    </row>
    <row r="20" spans="1:8" x14ac:dyDescent="0.2">
      <c r="A20" s="114"/>
      <c r="B20" s="80"/>
      <c r="D20" t="s">
        <v>379</v>
      </c>
      <c r="H20" t="s">
        <v>379</v>
      </c>
    </row>
    <row r="21" spans="1:8" ht="22.5" x14ac:dyDescent="0.2">
      <c r="A21" s="113" t="s">
        <v>358</v>
      </c>
      <c r="B21" s="80" t="s">
        <v>359</v>
      </c>
      <c r="D21" t="s">
        <v>377</v>
      </c>
      <c r="H21" t="s">
        <v>377</v>
      </c>
    </row>
    <row r="22" spans="1:8" x14ac:dyDescent="0.2">
      <c r="A22" s="113" t="s">
        <v>344</v>
      </c>
      <c r="B22" s="80" t="s">
        <v>360</v>
      </c>
      <c r="D22" t="s">
        <v>380</v>
      </c>
      <c r="H22" t="s">
        <v>380</v>
      </c>
    </row>
    <row r="23" spans="1:8" x14ac:dyDescent="0.2">
      <c r="A23" s="548" t="s">
        <v>345</v>
      </c>
      <c r="B23" s="80" t="s">
        <v>361</v>
      </c>
      <c r="D23" t="s">
        <v>381</v>
      </c>
      <c r="H23" t="s">
        <v>381</v>
      </c>
    </row>
    <row r="24" spans="1:8" x14ac:dyDescent="0.2">
      <c r="A24" s="548"/>
      <c r="B24" s="80" t="s">
        <v>362</v>
      </c>
      <c r="D24" t="s">
        <v>382</v>
      </c>
      <c r="H24" t="s">
        <v>382</v>
      </c>
    </row>
    <row r="25" spans="1:8" x14ac:dyDescent="0.2">
      <c r="A25" s="548" t="s">
        <v>346</v>
      </c>
      <c r="B25" s="80" t="s">
        <v>363</v>
      </c>
      <c r="D25" t="s">
        <v>383</v>
      </c>
      <c r="H25" t="s">
        <v>383</v>
      </c>
    </row>
    <row r="26" spans="1:8" ht="12.75" thickBot="1" x14ac:dyDescent="0.25">
      <c r="A26" s="549"/>
      <c r="B26" s="80" t="s">
        <v>364</v>
      </c>
      <c r="D26" t="s">
        <v>384</v>
      </c>
      <c r="H26" t="s">
        <v>384</v>
      </c>
    </row>
    <row r="29" spans="1:8" x14ac:dyDescent="0.2">
      <c r="A29" s="546" t="s">
        <v>386</v>
      </c>
      <c r="B29" s="115" t="s">
        <v>394</v>
      </c>
      <c r="C29" t="s">
        <v>385</v>
      </c>
    </row>
    <row r="30" spans="1:8" x14ac:dyDescent="0.2">
      <c r="A30" s="546"/>
      <c r="B30" s="115" t="s">
        <v>395</v>
      </c>
      <c r="C30" t="s">
        <v>391</v>
      </c>
    </row>
    <row r="31" spans="1:8" x14ac:dyDescent="0.2">
      <c r="A31" s="546"/>
      <c r="B31" s="115" t="s">
        <v>396</v>
      </c>
      <c r="C31" t="s">
        <v>392</v>
      </c>
    </row>
    <row r="32" spans="1:8" x14ac:dyDescent="0.2">
      <c r="A32" s="546"/>
      <c r="B32" s="115" t="s">
        <v>397</v>
      </c>
      <c r="C32" t="s">
        <v>367</v>
      </c>
    </row>
    <row r="33" spans="1:6" x14ac:dyDescent="0.2">
      <c r="A33" s="546"/>
      <c r="B33" s="115" t="s">
        <v>398</v>
      </c>
      <c r="C33" t="s">
        <v>393</v>
      </c>
    </row>
    <row r="34" spans="1:6" x14ac:dyDescent="0.2">
      <c r="A34" s="546" t="s">
        <v>387</v>
      </c>
      <c r="B34" s="115" t="s">
        <v>399</v>
      </c>
      <c r="C34" t="s">
        <v>388</v>
      </c>
    </row>
    <row r="35" spans="1:6" x14ac:dyDescent="0.2">
      <c r="A35" s="546"/>
      <c r="B35" s="115" t="s">
        <v>400</v>
      </c>
      <c r="C35" t="s">
        <v>371</v>
      </c>
    </row>
    <row r="36" spans="1:6" x14ac:dyDescent="0.2">
      <c r="A36" s="546" t="s">
        <v>389</v>
      </c>
      <c r="B36" s="115" t="s">
        <v>401</v>
      </c>
      <c r="C36" t="s">
        <v>372</v>
      </c>
    </row>
    <row r="37" spans="1:6" x14ac:dyDescent="0.2">
      <c r="A37" s="546"/>
      <c r="B37" s="115" t="s">
        <v>402</v>
      </c>
      <c r="C37" t="s">
        <v>373</v>
      </c>
      <c r="F37">
        <f>55/24/63</f>
        <v>3.6375661375661374E-2</v>
      </c>
    </row>
    <row r="38" spans="1:6" x14ac:dyDescent="0.2">
      <c r="A38" s="546"/>
      <c r="B38" s="115" t="s">
        <v>403</v>
      </c>
      <c r="C38" t="s">
        <v>374</v>
      </c>
      <c r="F38">
        <f>21/8/63</f>
        <v>4.1666666666666664E-2</v>
      </c>
    </row>
    <row r="39" spans="1:6" x14ac:dyDescent="0.2">
      <c r="A39" s="546"/>
      <c r="B39" s="115" t="s">
        <v>404</v>
      </c>
      <c r="C39" t="s">
        <v>375</v>
      </c>
    </row>
    <row r="40" spans="1:6" x14ac:dyDescent="0.2">
      <c r="A40" s="546"/>
      <c r="B40" s="115" t="s">
        <v>405</v>
      </c>
      <c r="C40" t="s">
        <v>376</v>
      </c>
    </row>
    <row r="41" spans="1:6" x14ac:dyDescent="0.2">
      <c r="A41" s="546"/>
      <c r="B41" s="115" t="s">
        <v>406</v>
      </c>
      <c r="C41" t="s">
        <v>377</v>
      </c>
    </row>
    <row r="42" spans="1:6" x14ac:dyDescent="0.2">
      <c r="A42" s="546"/>
      <c r="B42" s="115" t="s">
        <v>407</v>
      </c>
      <c r="C42" t="s">
        <v>378</v>
      </c>
    </row>
    <row r="43" spans="1:6" x14ac:dyDescent="0.2">
      <c r="A43" s="546"/>
      <c r="B43" s="115" t="s">
        <v>408</v>
      </c>
      <c r="C43" t="s">
        <v>379</v>
      </c>
    </row>
    <row r="44" spans="1:6" x14ac:dyDescent="0.2">
      <c r="A44" s="546"/>
      <c r="B44" s="115" t="s">
        <v>409</v>
      </c>
      <c r="C44" t="s">
        <v>380</v>
      </c>
    </row>
    <row r="45" spans="1:6" x14ac:dyDescent="0.2">
      <c r="A45" s="546" t="s">
        <v>390</v>
      </c>
      <c r="B45" s="115" t="s">
        <v>410</v>
      </c>
      <c r="C45" t="s">
        <v>381</v>
      </c>
    </row>
    <row r="46" spans="1:6" x14ac:dyDescent="0.2">
      <c r="A46" s="546"/>
      <c r="B46" s="115" t="s">
        <v>411</v>
      </c>
      <c r="C46" t="s">
        <v>382</v>
      </c>
    </row>
    <row r="47" spans="1:6" x14ac:dyDescent="0.2">
      <c r="A47" s="546"/>
      <c r="B47" s="115" t="s">
        <v>412</v>
      </c>
      <c r="C47" t="s">
        <v>383</v>
      </c>
    </row>
    <row r="48" spans="1:6" x14ac:dyDescent="0.2">
      <c r="A48" s="546"/>
      <c r="B48" s="115" t="s">
        <v>413</v>
      </c>
      <c r="C48" t="s">
        <v>384</v>
      </c>
    </row>
  </sheetData>
  <mergeCells count="9">
    <mergeCell ref="A34:A35"/>
    <mergeCell ref="A36:A44"/>
    <mergeCell ref="A45:A48"/>
    <mergeCell ref="A2:A5"/>
    <mergeCell ref="A6:A8"/>
    <mergeCell ref="A14:A16"/>
    <mergeCell ref="A23:A24"/>
    <mergeCell ref="A25:A26"/>
    <mergeCell ref="A29:A3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view="pageBreakPreview" zoomScaleNormal="100" zoomScaleSheetLayoutView="100" workbookViewId="0">
      <selection activeCell="H15" sqref="H15"/>
    </sheetView>
  </sheetViews>
  <sheetFormatPr defaultColWidth="9.140625" defaultRowHeight="12" x14ac:dyDescent="0.2"/>
  <cols>
    <col min="1" max="1" width="27.28515625" style="287" customWidth="1"/>
    <col min="2" max="2" width="20.85546875" style="287" customWidth="1"/>
    <col min="3" max="3" width="25.140625" style="287" customWidth="1"/>
    <col min="4" max="16384" width="9.140625" style="287"/>
  </cols>
  <sheetData>
    <row r="2" spans="1:5" x14ac:dyDescent="0.2">
      <c r="A2" s="284"/>
      <c r="B2" s="284"/>
      <c r="C2" s="284"/>
    </row>
    <row r="3" spans="1:5" x14ac:dyDescent="0.2">
      <c r="A3" s="284"/>
      <c r="B3" s="284"/>
      <c r="C3" s="284"/>
    </row>
    <row r="4" spans="1:5" x14ac:dyDescent="0.2">
      <c r="A4" s="284"/>
      <c r="B4" s="284"/>
      <c r="C4" s="284"/>
    </row>
    <row r="5" spans="1:5" x14ac:dyDescent="0.2">
      <c r="A5" s="374"/>
      <c r="B5" s="374"/>
      <c r="C5" s="374"/>
    </row>
    <row r="6" spans="1:5" x14ac:dyDescent="0.2">
      <c r="A6" s="374"/>
      <c r="B6" s="374"/>
      <c r="C6" s="374"/>
    </row>
    <row r="7" spans="1:5" x14ac:dyDescent="0.2">
      <c r="A7" s="374"/>
      <c r="B7" s="374"/>
      <c r="C7" s="374"/>
    </row>
    <row r="8" spans="1:5" x14ac:dyDescent="0.2">
      <c r="A8" s="374"/>
      <c r="B8" s="374"/>
      <c r="C8" s="374"/>
    </row>
    <row r="9" spans="1:5" x14ac:dyDescent="0.2">
      <c r="A9" s="374"/>
      <c r="B9" s="374"/>
      <c r="C9" s="374"/>
    </row>
    <row r="10" spans="1:5" x14ac:dyDescent="0.2">
      <c r="A10" s="284"/>
      <c r="B10" s="284"/>
      <c r="C10" s="284"/>
    </row>
    <row r="11" spans="1:5" x14ac:dyDescent="0.2">
      <c r="A11" s="374"/>
      <c r="B11" s="374"/>
      <c r="C11" s="374"/>
    </row>
    <row r="12" spans="1:5" x14ac:dyDescent="0.2">
      <c r="A12" s="284"/>
      <c r="B12" s="284"/>
      <c r="C12" s="284"/>
    </row>
    <row r="13" spans="1:5" ht="12.75" thickBot="1" x14ac:dyDescent="0.25">
      <c r="A13" s="284"/>
      <c r="B13" s="284"/>
      <c r="C13" s="284"/>
    </row>
    <row r="14" spans="1:5" ht="18" x14ac:dyDescent="0.2">
      <c r="A14" s="552" t="s">
        <v>1083</v>
      </c>
      <c r="B14" s="553"/>
      <c r="C14" s="554"/>
      <c r="D14" s="376"/>
      <c r="E14" s="352"/>
    </row>
    <row r="15" spans="1:5" ht="18.75" thickBot="1" x14ac:dyDescent="0.25">
      <c r="A15" s="555" t="s">
        <v>1081</v>
      </c>
      <c r="B15" s="556"/>
      <c r="C15" s="557"/>
      <c r="D15" s="377"/>
      <c r="E15" s="352"/>
    </row>
    <row r="16" spans="1:5" ht="12.75" thickBot="1" x14ac:dyDescent="0.25">
      <c r="D16" s="352"/>
      <c r="E16" s="352"/>
    </row>
    <row r="17" spans="1:5" x14ac:dyDescent="0.2">
      <c r="A17" s="378" t="s">
        <v>1088</v>
      </c>
      <c r="B17" s="558"/>
      <c r="C17" s="559"/>
      <c r="D17" s="379"/>
      <c r="E17" s="352"/>
    </row>
    <row r="18" spans="1:5" ht="12.75" thickBot="1" x14ac:dyDescent="0.25">
      <c r="A18" s="380" t="s">
        <v>1089</v>
      </c>
      <c r="B18" s="560"/>
      <c r="C18" s="561"/>
      <c r="D18" s="379"/>
      <c r="E18" s="352"/>
    </row>
    <row r="19" spans="1:5" ht="12.75" thickBot="1" x14ac:dyDescent="0.25">
      <c r="D19" s="352"/>
      <c r="E19" s="352"/>
    </row>
    <row r="20" spans="1:5" x14ac:dyDescent="0.2">
      <c r="A20" s="381" t="s">
        <v>1082</v>
      </c>
      <c r="B20" s="382" t="s">
        <v>1085</v>
      </c>
      <c r="C20" s="383" t="s">
        <v>1082</v>
      </c>
      <c r="D20" s="384"/>
      <c r="E20" s="385"/>
    </row>
    <row r="21" spans="1:5" x14ac:dyDescent="0.2">
      <c r="A21" s="386" t="s">
        <v>1084</v>
      </c>
      <c r="B21" s="387"/>
      <c r="C21" s="388"/>
      <c r="D21" s="389"/>
      <c r="E21" s="379"/>
    </row>
    <row r="22" spans="1:5" x14ac:dyDescent="0.2">
      <c r="A22" s="550" t="s">
        <v>1086</v>
      </c>
      <c r="B22" s="390"/>
      <c r="C22" s="388"/>
      <c r="D22" s="389"/>
      <c r="E22" s="379"/>
    </row>
    <row r="23" spans="1:5" x14ac:dyDescent="0.2">
      <c r="A23" s="550"/>
      <c r="B23" s="390"/>
      <c r="C23" s="388"/>
      <c r="D23" s="389"/>
      <c r="E23" s="379"/>
    </row>
    <row r="24" spans="1:5" x14ac:dyDescent="0.2">
      <c r="A24" s="550"/>
      <c r="B24" s="390"/>
      <c r="C24" s="388"/>
      <c r="D24" s="389"/>
      <c r="E24" s="379"/>
    </row>
    <row r="25" spans="1:5" x14ac:dyDescent="0.2">
      <c r="A25" s="550" t="s">
        <v>1087</v>
      </c>
      <c r="B25" s="390"/>
      <c r="C25" s="388"/>
      <c r="D25" s="389"/>
      <c r="E25" s="379"/>
    </row>
    <row r="26" spans="1:5" x14ac:dyDescent="0.2">
      <c r="A26" s="550"/>
      <c r="B26" s="390"/>
      <c r="C26" s="388"/>
      <c r="D26" s="389"/>
      <c r="E26" s="379"/>
    </row>
    <row r="27" spans="1:5" x14ac:dyDescent="0.2">
      <c r="A27" s="550"/>
      <c r="B27" s="390"/>
      <c r="C27" s="391"/>
    </row>
    <row r="28" spans="1:5" x14ac:dyDescent="0.2">
      <c r="A28" s="550" t="s">
        <v>1090</v>
      </c>
      <c r="B28" s="390"/>
      <c r="C28" s="391"/>
    </row>
    <row r="29" spans="1:5" x14ac:dyDescent="0.2">
      <c r="A29" s="550"/>
      <c r="B29" s="390"/>
      <c r="C29" s="391"/>
    </row>
    <row r="30" spans="1:5" ht="12.75" thickBot="1" x14ac:dyDescent="0.25">
      <c r="A30" s="551"/>
      <c r="B30" s="392"/>
      <c r="C30" s="393"/>
    </row>
    <row r="31" spans="1:5" x14ac:dyDescent="0.2">
      <c r="A31" s="375"/>
      <c r="B31" s="375"/>
    </row>
  </sheetData>
  <sheetProtection selectLockedCells="1"/>
  <protectedRanges>
    <protectedRange sqref="C26:E26" name="Auditorinformation"/>
    <protectedRange sqref="A24:E24 C25:E25 A27:B27 A30:B30" name="Auditorinformation_1"/>
    <protectedRange sqref="D17:D18" name="GeneralInformation_1"/>
    <protectedRange sqref="A21:E23 A25:B26 A28:B29" name="Auditorinformation_1_1"/>
  </protectedRanges>
  <mergeCells count="7">
    <mergeCell ref="A22:A24"/>
    <mergeCell ref="A25:A27"/>
    <mergeCell ref="A28:A30"/>
    <mergeCell ref="A14:C14"/>
    <mergeCell ref="A15:C15"/>
    <mergeCell ref="B17:C17"/>
    <mergeCell ref="B18:C18"/>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85"/>
  <sheetViews>
    <sheetView workbookViewId="0">
      <selection activeCell="G41" sqref="G41"/>
    </sheetView>
  </sheetViews>
  <sheetFormatPr defaultRowHeight="12" x14ac:dyDescent="0.2"/>
  <cols>
    <col min="2" max="2" width="28.28515625" bestFit="1" customWidth="1"/>
    <col min="3" max="3" width="39.28515625" bestFit="1" customWidth="1"/>
    <col min="5" max="5" width="40" bestFit="1" customWidth="1"/>
    <col min="7" max="7" width="45.85546875" bestFit="1" customWidth="1"/>
  </cols>
  <sheetData>
    <row r="1" spans="2:7" x14ac:dyDescent="0.2">
      <c r="B1" s="257" t="s">
        <v>1439</v>
      </c>
      <c r="C1" s="258" t="s">
        <v>1438</v>
      </c>
      <c r="D1" s="562" t="s">
        <v>1451</v>
      </c>
      <c r="E1" s="562"/>
      <c r="F1" s="564" t="s">
        <v>1452</v>
      </c>
      <c r="G1" s="565"/>
    </row>
    <row r="2" spans="2:7" x14ac:dyDescent="0.2">
      <c r="B2" s="261" t="s">
        <v>507</v>
      </c>
      <c r="C2" s="174" t="s">
        <v>1020</v>
      </c>
      <c r="D2" s="256" t="s">
        <v>605</v>
      </c>
      <c r="E2" s="264" t="s">
        <v>606</v>
      </c>
      <c r="F2" s="250">
        <v>1</v>
      </c>
      <c r="G2" s="3" t="s">
        <v>1440</v>
      </c>
    </row>
    <row r="3" spans="2:7" x14ac:dyDescent="0.2">
      <c r="B3" s="261"/>
      <c r="C3" s="174" t="s">
        <v>1019</v>
      </c>
      <c r="D3" s="256"/>
      <c r="E3" s="256"/>
      <c r="F3" s="250">
        <v>11</v>
      </c>
      <c r="G3" s="3" t="s">
        <v>1448</v>
      </c>
    </row>
    <row r="4" spans="2:7" x14ac:dyDescent="0.2">
      <c r="B4" s="261"/>
      <c r="C4" s="174" t="s">
        <v>1021</v>
      </c>
      <c r="D4" s="256" t="s">
        <v>607</v>
      </c>
      <c r="E4" s="264" t="s">
        <v>608</v>
      </c>
      <c r="F4" s="250">
        <v>5</v>
      </c>
      <c r="G4" s="3" t="s">
        <v>464</v>
      </c>
    </row>
    <row r="5" spans="2:7" x14ac:dyDescent="0.2">
      <c r="B5" s="261"/>
      <c r="C5" s="174" t="s">
        <v>1024</v>
      </c>
      <c r="D5" s="256"/>
      <c r="E5" s="256"/>
      <c r="F5" s="250">
        <v>2</v>
      </c>
      <c r="G5" s="3" t="s">
        <v>463</v>
      </c>
    </row>
    <row r="6" spans="2:7" x14ac:dyDescent="0.2">
      <c r="B6" s="261"/>
      <c r="C6" s="174" t="s">
        <v>972</v>
      </c>
      <c r="D6" s="256" t="s">
        <v>609</v>
      </c>
      <c r="E6" s="264" t="s">
        <v>610</v>
      </c>
      <c r="F6" s="250"/>
      <c r="G6" s="3"/>
    </row>
    <row r="7" spans="2:7" x14ac:dyDescent="0.2">
      <c r="B7" s="261" t="s">
        <v>981</v>
      </c>
      <c r="C7" s="174" t="s">
        <v>1014</v>
      </c>
      <c r="D7" s="256" t="s">
        <v>611</v>
      </c>
      <c r="E7" s="264" t="s">
        <v>612</v>
      </c>
      <c r="F7" s="250">
        <v>3</v>
      </c>
      <c r="G7" s="3" t="s">
        <v>1441</v>
      </c>
    </row>
    <row r="8" spans="2:7" x14ac:dyDescent="0.2">
      <c r="B8" s="261"/>
      <c r="C8" s="174" t="s">
        <v>974</v>
      </c>
      <c r="D8" s="256" t="s">
        <v>613</v>
      </c>
      <c r="E8" s="264" t="s">
        <v>614</v>
      </c>
      <c r="F8" s="250">
        <v>4</v>
      </c>
      <c r="G8" s="3" t="s">
        <v>1442</v>
      </c>
    </row>
    <row r="9" spans="2:7" x14ac:dyDescent="0.2">
      <c r="B9" s="261"/>
      <c r="C9" s="174" t="s">
        <v>1015</v>
      </c>
      <c r="D9" s="256"/>
      <c r="E9" s="256"/>
      <c r="F9" s="250">
        <v>12</v>
      </c>
      <c r="G9" s="3" t="s">
        <v>467</v>
      </c>
    </row>
    <row r="10" spans="2:7" x14ac:dyDescent="0.2">
      <c r="B10" s="261" t="s">
        <v>509</v>
      </c>
      <c r="C10" s="174" t="s">
        <v>1026</v>
      </c>
      <c r="D10" s="256" t="s">
        <v>617</v>
      </c>
      <c r="E10" s="264" t="s">
        <v>618</v>
      </c>
      <c r="F10" s="250"/>
      <c r="G10" s="3"/>
    </row>
    <row r="11" spans="2:7" x14ac:dyDescent="0.2">
      <c r="B11" s="261"/>
      <c r="C11" s="174" t="s">
        <v>1027</v>
      </c>
      <c r="D11" s="256" t="s">
        <v>619</v>
      </c>
      <c r="E11" s="264" t="s">
        <v>620</v>
      </c>
      <c r="F11" s="250"/>
      <c r="G11" s="3"/>
    </row>
    <row r="12" spans="2:7" x14ac:dyDescent="0.2">
      <c r="B12" s="261"/>
      <c r="C12" s="174" t="s">
        <v>1432</v>
      </c>
      <c r="D12" s="256" t="s">
        <v>615</v>
      </c>
      <c r="E12" s="264" t="s">
        <v>616</v>
      </c>
      <c r="F12" s="250">
        <v>6</v>
      </c>
      <c r="G12" s="3" t="s">
        <v>1443</v>
      </c>
    </row>
    <row r="13" spans="2:7" x14ac:dyDescent="0.2">
      <c r="B13" s="261"/>
      <c r="C13" s="174" t="s">
        <v>1030</v>
      </c>
      <c r="D13" s="256"/>
      <c r="E13" s="256"/>
      <c r="F13" s="250"/>
      <c r="G13" s="3"/>
    </row>
    <row r="14" spans="2:7" x14ac:dyDescent="0.2">
      <c r="B14" s="261" t="s">
        <v>510</v>
      </c>
      <c r="C14" s="174" t="s">
        <v>1032</v>
      </c>
      <c r="D14" s="256" t="s">
        <v>621</v>
      </c>
      <c r="E14" s="264" t="s">
        <v>622</v>
      </c>
      <c r="F14" s="250"/>
      <c r="G14" s="3"/>
    </row>
    <row r="15" spans="2:7" x14ac:dyDescent="0.2">
      <c r="B15" s="261"/>
      <c r="C15" s="174" t="s">
        <v>1016</v>
      </c>
      <c r="D15" s="256" t="s">
        <v>1437</v>
      </c>
      <c r="E15" s="256"/>
      <c r="F15" s="250"/>
      <c r="G15" s="3"/>
    </row>
    <row r="16" spans="2:7" x14ac:dyDescent="0.2">
      <c r="B16" s="261"/>
      <c r="C16" s="174" t="s">
        <v>1072</v>
      </c>
      <c r="D16" s="256"/>
      <c r="E16" s="256"/>
      <c r="F16" s="250"/>
      <c r="G16" s="3"/>
    </row>
    <row r="17" spans="2:7" x14ac:dyDescent="0.2">
      <c r="B17" s="261"/>
      <c r="C17" s="174" t="s">
        <v>976</v>
      </c>
      <c r="D17" s="256"/>
      <c r="E17" s="256"/>
      <c r="F17" s="250">
        <v>13</v>
      </c>
      <c r="G17" s="3" t="s">
        <v>468</v>
      </c>
    </row>
    <row r="18" spans="2:7" x14ac:dyDescent="0.2">
      <c r="B18" s="261" t="s">
        <v>1036</v>
      </c>
      <c r="C18" s="174" t="s">
        <v>977</v>
      </c>
      <c r="D18" s="256" t="s">
        <v>625</v>
      </c>
      <c r="E18" s="264" t="s">
        <v>626</v>
      </c>
      <c r="F18" s="250">
        <v>7</v>
      </c>
      <c r="G18" s="3" t="s">
        <v>1444</v>
      </c>
    </row>
    <row r="19" spans="2:7" x14ac:dyDescent="0.2">
      <c r="B19" s="261" t="s">
        <v>637</v>
      </c>
      <c r="C19" s="174" t="s">
        <v>978</v>
      </c>
      <c r="D19" s="256" t="s">
        <v>1450</v>
      </c>
      <c r="E19" s="264" t="s">
        <v>628</v>
      </c>
      <c r="F19" s="250">
        <v>8</v>
      </c>
      <c r="G19" s="3" t="s">
        <v>1445</v>
      </c>
    </row>
    <row r="20" spans="2:7" x14ac:dyDescent="0.2">
      <c r="B20" s="261"/>
      <c r="C20" s="174" t="s">
        <v>979</v>
      </c>
      <c r="D20" s="256" t="s">
        <v>635</v>
      </c>
      <c r="E20" s="264" t="s">
        <v>639</v>
      </c>
      <c r="F20" s="250">
        <v>10</v>
      </c>
      <c r="G20" s="3" t="s">
        <v>1446</v>
      </c>
    </row>
    <row r="21" spans="2:7" x14ac:dyDescent="0.2">
      <c r="B21" s="261"/>
      <c r="C21" s="174" t="s">
        <v>1281</v>
      </c>
      <c r="D21" s="256" t="s">
        <v>633</v>
      </c>
      <c r="E21" s="264" t="s">
        <v>634</v>
      </c>
      <c r="F21" s="250"/>
      <c r="G21" s="3"/>
    </row>
    <row r="22" spans="2:7" ht="12.75" thickBot="1" x14ac:dyDescent="0.25">
      <c r="B22" s="262" t="s">
        <v>512</v>
      </c>
      <c r="C22" s="186" t="s">
        <v>980</v>
      </c>
      <c r="D22" s="259" t="s">
        <v>631</v>
      </c>
      <c r="E22" s="265" t="s">
        <v>450</v>
      </c>
      <c r="F22" s="251">
        <v>9</v>
      </c>
      <c r="G22" s="260" t="s">
        <v>1447</v>
      </c>
    </row>
    <row r="23" spans="2:7" x14ac:dyDescent="0.2">
      <c r="B23" s="267"/>
      <c r="C23" s="268"/>
      <c r="D23" s="563" t="s">
        <v>1449</v>
      </c>
      <c r="E23" s="563"/>
      <c r="F23" s="268"/>
      <c r="G23" s="269"/>
    </row>
    <row r="24" spans="2:7" x14ac:dyDescent="0.2">
      <c r="B24" s="270"/>
      <c r="C24" s="263"/>
      <c r="D24" s="266" t="s">
        <v>623</v>
      </c>
      <c r="E24" s="264" t="s">
        <v>624</v>
      </c>
      <c r="F24" s="174"/>
      <c r="G24" s="3"/>
    </row>
    <row r="25" spans="2:7" ht="12.75" thickBot="1" x14ac:dyDescent="0.25">
      <c r="B25" s="271"/>
      <c r="C25" s="272"/>
      <c r="D25" s="273" t="s">
        <v>632</v>
      </c>
      <c r="E25" s="265" t="s">
        <v>506</v>
      </c>
      <c r="F25" s="186"/>
      <c r="G25" s="260"/>
    </row>
    <row r="285" spans="5:5" x14ac:dyDescent="0.2">
      <c r="E285" s="287"/>
    </row>
  </sheetData>
  <sheetProtection password="88C7" sheet="1" objects="1" scenarios="1"/>
  <mergeCells count="3">
    <mergeCell ref="D1:E1"/>
    <mergeCell ref="D23:E23"/>
    <mergeCell ref="F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4"/>
  <sheetViews>
    <sheetView view="pageBreakPreview" zoomScale="70" zoomScaleNormal="100" zoomScaleSheetLayoutView="70" workbookViewId="0">
      <selection activeCell="G32" sqref="G32"/>
    </sheetView>
  </sheetViews>
  <sheetFormatPr defaultRowHeight="12" x14ac:dyDescent="0.2"/>
  <cols>
    <col min="1" max="1" width="6.28515625" bestFit="1" customWidth="1"/>
    <col min="2" max="2" width="3.85546875" customWidth="1"/>
    <col min="3" max="3" width="13.85546875" customWidth="1"/>
    <col min="4" max="4" width="8.7109375" hidden="1" customWidth="1"/>
    <col min="5" max="5" width="91.42578125" customWidth="1"/>
    <col min="6" max="6" width="26.28515625" style="38" customWidth="1"/>
    <col min="7" max="7" width="37.7109375" style="37" customWidth="1"/>
    <col min="8" max="8" width="0" style="62" hidden="1" customWidth="1"/>
    <col min="9" max="9" width="56" style="62" customWidth="1"/>
    <col min="10" max="16" width="9.140625" style="62"/>
  </cols>
  <sheetData>
    <row r="1" spans="1:9" ht="18" customHeight="1" thickBot="1" x14ac:dyDescent="0.3">
      <c r="B1" s="600" t="s">
        <v>969</v>
      </c>
      <c r="C1" s="600"/>
      <c r="D1" s="600"/>
      <c r="E1" s="600"/>
    </row>
    <row r="2" spans="1:9" ht="12" customHeight="1" x14ac:dyDescent="0.2">
      <c r="A2" s="601" t="s">
        <v>268</v>
      </c>
      <c r="B2" s="604" t="s">
        <v>507</v>
      </c>
      <c r="C2" s="605"/>
      <c r="D2" s="602" t="s">
        <v>721</v>
      </c>
      <c r="E2" s="426" t="str">
        <f>E26</f>
        <v>1.A.1 Rol van het management t.a.v. veiligheid</v>
      </c>
      <c r="F2" s="421" t="s">
        <v>339</v>
      </c>
      <c r="G2" s="599"/>
      <c r="H2" s="196"/>
      <c r="I2" s="190"/>
    </row>
    <row r="3" spans="1:9" x14ac:dyDescent="0.2">
      <c r="A3" s="535"/>
      <c r="B3" s="606"/>
      <c r="C3" s="606"/>
      <c r="D3" s="603"/>
      <c r="E3" s="427" t="str">
        <f>E34</f>
        <v>1.A.2 Rol van de wachtchef t.a.v. veiligheid</v>
      </c>
      <c r="F3" s="421"/>
      <c r="G3" s="599"/>
      <c r="H3" s="196"/>
      <c r="I3" s="190"/>
    </row>
    <row r="4" spans="1:9" x14ac:dyDescent="0.2">
      <c r="A4" s="535"/>
      <c r="B4" s="606"/>
      <c r="C4" s="606"/>
      <c r="D4" s="603" t="s">
        <v>520</v>
      </c>
      <c r="E4" s="427" t="str">
        <f>E43</f>
        <v>1.A.3 Rol van de medewerker t.a.v. veiligheid</v>
      </c>
      <c r="F4" s="421"/>
      <c r="G4" s="599"/>
      <c r="H4" s="196"/>
      <c r="I4" s="190"/>
    </row>
    <row r="5" spans="1:9" x14ac:dyDescent="0.2">
      <c r="A5" s="535"/>
      <c r="B5" s="606"/>
      <c r="C5" s="606"/>
      <c r="D5" s="603"/>
      <c r="E5" s="427" t="str">
        <f>E51</f>
        <v>1.A.4 Veiligheidscommunicatie</v>
      </c>
      <c r="F5" s="421"/>
      <c r="G5" s="599"/>
      <c r="H5" s="196"/>
      <c r="I5" s="190"/>
    </row>
    <row r="6" spans="1:9" ht="15" customHeight="1" x14ac:dyDescent="0.2">
      <c r="A6" s="535"/>
      <c r="B6" s="606"/>
      <c r="C6" s="606"/>
      <c r="D6" s="603"/>
      <c r="E6" s="427" t="str">
        <f>E59</f>
        <v>1.A.5 Belonen of straffen op basis van veiligheid</v>
      </c>
      <c r="F6" s="421"/>
      <c r="G6" s="599"/>
      <c r="H6" s="196"/>
      <c r="I6" s="190"/>
    </row>
    <row r="7" spans="1:9" ht="11.45" customHeight="1" x14ac:dyDescent="0.2">
      <c r="A7" s="535"/>
      <c r="B7" s="607" t="s">
        <v>981</v>
      </c>
      <c r="C7" s="606"/>
      <c r="D7" s="598" t="s">
        <v>521</v>
      </c>
      <c r="E7" s="427" t="str">
        <f>E67</f>
        <v>1.B.1 Visie van management op incidenten</v>
      </c>
      <c r="F7" s="421"/>
      <c r="G7" s="599"/>
      <c r="H7" s="196"/>
      <c r="I7" s="190"/>
    </row>
    <row r="8" spans="1:9" x14ac:dyDescent="0.2">
      <c r="A8" s="535"/>
      <c r="B8" s="606"/>
      <c r="C8" s="606"/>
      <c r="D8" s="598"/>
      <c r="E8" s="427" t="str">
        <f>E75</f>
        <v>1.B.2 Balans tussen veiligheid en winst</v>
      </c>
      <c r="F8" s="421"/>
      <c r="G8" s="599"/>
      <c r="H8" s="196"/>
      <c r="I8" s="190"/>
    </row>
    <row r="9" spans="1:9" x14ac:dyDescent="0.2">
      <c r="A9" s="535"/>
      <c r="B9" s="606"/>
      <c r="C9" s="606"/>
      <c r="D9" s="598"/>
      <c r="E9" s="427" t="str">
        <f>E83</f>
        <v>1.B.3 Omgang met risico's</v>
      </c>
      <c r="F9" s="421"/>
      <c r="G9" s="599"/>
      <c r="H9" s="196"/>
      <c r="I9" s="190"/>
    </row>
    <row r="10" spans="1:9" x14ac:dyDescent="0.2">
      <c r="A10" s="535"/>
      <c r="B10" s="607" t="s">
        <v>509</v>
      </c>
      <c r="C10" s="606"/>
      <c r="D10" s="598" t="s">
        <v>527</v>
      </c>
      <c r="E10" s="427" t="str">
        <f>E91</f>
        <v>1.C.1 Training en opleiding</v>
      </c>
      <c r="F10" s="421"/>
      <c r="G10" s="599"/>
      <c r="H10" s="196"/>
      <c r="I10" s="190"/>
    </row>
    <row r="11" spans="1:9" x14ac:dyDescent="0.2">
      <c r="A11" s="535"/>
      <c r="B11" s="606"/>
      <c r="C11" s="606"/>
      <c r="D11" s="598"/>
      <c r="E11" s="427" t="str">
        <f>E99</f>
        <v>1.C.2 Status van de veiligheidsafdeling</v>
      </c>
      <c r="F11" s="421"/>
      <c r="G11" s="599"/>
      <c r="H11" s="196"/>
      <c r="I11" s="190"/>
    </row>
    <row r="12" spans="1:9" x14ac:dyDescent="0.2">
      <c r="A12" s="535"/>
      <c r="B12" s="606"/>
      <c r="C12" s="606"/>
      <c r="D12" s="598"/>
      <c r="E12" s="427" t="str">
        <f>E108</f>
        <v>1.C.3 Veilig werken met aannemers</v>
      </c>
      <c r="F12" s="421"/>
      <c r="G12" s="599"/>
      <c r="H12" s="196"/>
      <c r="I12" s="190"/>
    </row>
    <row r="13" spans="1:9" ht="15" customHeight="1" x14ac:dyDescent="0.2">
      <c r="A13" s="535"/>
      <c r="B13" s="606"/>
      <c r="C13" s="606"/>
      <c r="D13" s="598"/>
      <c r="E13" s="427" t="str">
        <f>E117</f>
        <v>1.C.4 Stakeholder management</v>
      </c>
      <c r="F13" s="421"/>
      <c r="G13" s="599"/>
      <c r="H13" s="196"/>
      <c r="I13" s="190"/>
    </row>
    <row r="14" spans="1:9" ht="11.45" customHeight="1" x14ac:dyDescent="0.2">
      <c r="A14" s="535"/>
      <c r="B14" s="607" t="s">
        <v>510</v>
      </c>
      <c r="C14" s="606"/>
      <c r="D14" s="598"/>
      <c r="E14" s="427" t="str">
        <f>E125</f>
        <v>1.D.1 Werkplanning en werkvergunning</v>
      </c>
      <c r="F14" s="421"/>
      <c r="G14" s="599"/>
      <c r="H14" s="196"/>
      <c r="I14" s="190"/>
    </row>
    <row r="15" spans="1:9" x14ac:dyDescent="0.2">
      <c r="A15" s="535"/>
      <c r="B15" s="606"/>
      <c r="C15" s="606"/>
      <c r="D15" s="598" t="s">
        <v>220</v>
      </c>
      <c r="E15" s="427" t="str">
        <f>E133</f>
        <v>1.D.2 Uitvoering en toezicht op veilig werken</v>
      </c>
      <c r="F15" s="421"/>
      <c r="G15" s="599"/>
      <c r="H15" s="196"/>
      <c r="I15" s="190"/>
    </row>
    <row r="16" spans="1:9" x14ac:dyDescent="0.2">
      <c r="A16" s="535"/>
      <c r="B16" s="606"/>
      <c r="C16" s="606"/>
      <c r="D16" s="598"/>
      <c r="E16" s="427" t="str">
        <f>E141</f>
        <v>1.D.3 Omgaan met wijzigingen</v>
      </c>
      <c r="F16" s="421"/>
      <c r="G16" s="413"/>
      <c r="H16" s="196"/>
      <c r="I16" s="190"/>
    </row>
    <row r="17" spans="1:9" ht="15" customHeight="1" x14ac:dyDescent="0.2">
      <c r="A17" s="535"/>
      <c r="B17" s="606"/>
      <c r="C17" s="606"/>
      <c r="D17" s="276"/>
      <c r="E17" s="427" t="str">
        <f>E149</f>
        <v>1.D.4 Onderhoudsmanagement</v>
      </c>
      <c r="F17" s="421"/>
      <c r="G17" s="599"/>
      <c r="H17" s="196"/>
      <c r="I17" s="190"/>
    </row>
    <row r="18" spans="1:9" x14ac:dyDescent="0.2">
      <c r="A18" s="535"/>
      <c r="B18" s="607" t="s">
        <v>1036</v>
      </c>
      <c r="C18" s="606"/>
      <c r="D18" s="276"/>
      <c r="E18" s="427" t="str">
        <f>E157</f>
        <v>1.E.1 Doel van procedures</v>
      </c>
      <c r="F18" s="421"/>
      <c r="G18" s="599"/>
      <c r="H18" s="196"/>
      <c r="I18" s="190"/>
    </row>
    <row r="19" spans="1:9" ht="15" customHeight="1" x14ac:dyDescent="0.2">
      <c r="A19" s="535"/>
      <c r="B19" s="607" t="s">
        <v>637</v>
      </c>
      <c r="C19" s="606"/>
      <c r="D19" s="276"/>
      <c r="E19" s="427" t="str">
        <f>E165</f>
        <v>1.F.1 Rapportage van incidenten</v>
      </c>
      <c r="F19" s="421"/>
      <c r="G19" s="599"/>
      <c r="H19" s="196"/>
      <c r="I19" s="190"/>
    </row>
    <row r="20" spans="1:9" x14ac:dyDescent="0.2">
      <c r="A20" s="535"/>
      <c r="B20" s="606"/>
      <c r="C20" s="606"/>
      <c r="D20" s="276"/>
      <c r="E20" s="427" t="str">
        <f>E173</f>
        <v>1.F.2 Leren van incidenten</v>
      </c>
      <c r="F20" s="421"/>
      <c r="G20" s="599"/>
      <c r="H20" s="196"/>
      <c r="I20" s="190"/>
    </row>
    <row r="21" spans="1:9" x14ac:dyDescent="0.2">
      <c r="A21" s="535"/>
      <c r="B21" s="606"/>
      <c r="C21" s="606"/>
      <c r="D21" s="276"/>
      <c r="E21" s="427" t="str">
        <f>E181</f>
        <v>1.F.3 Veiligheidsoverleggen</v>
      </c>
      <c r="F21" s="421"/>
      <c r="G21" s="599"/>
      <c r="H21" s="196"/>
      <c r="I21" s="190"/>
    </row>
    <row r="22" spans="1:9" ht="12.75" thickBot="1" x14ac:dyDescent="0.25">
      <c r="A22" s="536"/>
      <c r="B22" s="608" t="s">
        <v>512</v>
      </c>
      <c r="C22" s="609"/>
      <c r="D22" s="175"/>
      <c r="E22" s="428" t="str">
        <f>E189</f>
        <v>1.G.1 Audits</v>
      </c>
      <c r="F22" s="421"/>
      <c r="G22" s="413"/>
      <c r="H22" s="196"/>
      <c r="I22" s="190"/>
    </row>
    <row r="23" spans="1:9" x14ac:dyDescent="0.2">
      <c r="B23" s="203"/>
      <c r="C23" s="204"/>
      <c r="D23" s="190"/>
      <c r="E23" s="191"/>
      <c r="F23" s="421"/>
      <c r="G23" s="413"/>
      <c r="H23" s="196"/>
      <c r="I23" s="190"/>
    </row>
    <row r="24" spans="1:9" x14ac:dyDescent="0.2">
      <c r="C24" s="195"/>
      <c r="D24" s="190"/>
      <c r="E24" s="191"/>
      <c r="F24" s="421"/>
      <c r="G24" s="413"/>
      <c r="H24" s="196"/>
      <c r="I24" s="190"/>
    </row>
    <row r="25" spans="1:9" ht="12.75" thickBot="1" x14ac:dyDescent="0.25">
      <c r="C25" s="195"/>
      <c r="D25" s="190"/>
      <c r="E25" s="191"/>
      <c r="F25" s="421"/>
      <c r="G25" s="413"/>
      <c r="H25" s="196"/>
      <c r="I25" s="190"/>
    </row>
    <row r="26" spans="1:9" ht="18" x14ac:dyDescent="0.25">
      <c r="A26" s="566" t="str">
        <f>B2</f>
        <v>1.A Leiderschap en betrokkenheid</v>
      </c>
      <c r="B26" s="573" t="s">
        <v>970</v>
      </c>
      <c r="C26" s="574"/>
      <c r="D26" s="574"/>
      <c r="E26" s="192" t="s">
        <v>1020</v>
      </c>
      <c r="F26" s="582" t="s">
        <v>1244</v>
      </c>
      <c r="G26" s="597" t="s">
        <v>1048</v>
      </c>
    </row>
    <row r="27" spans="1:9" ht="24.6" customHeight="1" x14ac:dyDescent="0.2">
      <c r="A27" s="567"/>
      <c r="B27" s="575"/>
      <c r="C27" s="576"/>
      <c r="D27" s="576"/>
      <c r="E27" s="193" t="s">
        <v>971</v>
      </c>
      <c r="F27" s="583"/>
      <c r="G27" s="591"/>
    </row>
    <row r="28" spans="1:9" ht="24" x14ac:dyDescent="0.2">
      <c r="A28" s="567"/>
      <c r="B28" s="516">
        <v>1</v>
      </c>
      <c r="C28" s="589"/>
      <c r="D28" s="172"/>
      <c r="E28" s="275" t="s">
        <v>1242</v>
      </c>
      <c r="F28" s="422"/>
      <c r="G28" s="414"/>
      <c r="H28" s="62">
        <f>IF(F28="x",B28,)</f>
        <v>0</v>
      </c>
    </row>
    <row r="29" spans="1:9" ht="34.15" customHeight="1" x14ac:dyDescent="0.2">
      <c r="A29" s="567"/>
      <c r="B29" s="506">
        <v>2</v>
      </c>
      <c r="C29" s="590"/>
      <c r="D29" s="172"/>
      <c r="E29" s="275" t="s">
        <v>1243</v>
      </c>
      <c r="F29" s="422"/>
      <c r="G29" s="414"/>
      <c r="H29" s="62">
        <f t="shared" ref="H29:H32" si="0">IF(F29="x",B29,)</f>
        <v>0</v>
      </c>
    </row>
    <row r="30" spans="1:9" ht="38.450000000000003" customHeight="1" x14ac:dyDescent="0.2">
      <c r="A30" s="567"/>
      <c r="B30" s="507">
        <v>3</v>
      </c>
      <c r="C30" s="577"/>
      <c r="D30" s="172"/>
      <c r="E30" s="275" t="s">
        <v>1038</v>
      </c>
      <c r="F30" s="422"/>
      <c r="G30" s="414"/>
      <c r="H30" s="62">
        <f t="shared" si="0"/>
        <v>0</v>
      </c>
    </row>
    <row r="31" spans="1:9" ht="36" x14ac:dyDescent="0.2">
      <c r="A31" s="567"/>
      <c r="B31" s="508">
        <v>4</v>
      </c>
      <c r="C31" s="578"/>
      <c r="D31" s="172"/>
      <c r="E31" s="275" t="s">
        <v>1054</v>
      </c>
      <c r="F31" s="422"/>
      <c r="G31" s="414"/>
      <c r="H31" s="62">
        <f t="shared" si="0"/>
        <v>0</v>
      </c>
    </row>
    <row r="32" spans="1:9" ht="66" customHeight="1" thickBot="1" x14ac:dyDescent="0.25">
      <c r="A32" s="567"/>
      <c r="B32" s="513">
        <v>5</v>
      </c>
      <c r="C32" s="572"/>
      <c r="D32" s="173"/>
      <c r="E32" s="248" t="s">
        <v>1013</v>
      </c>
      <c r="F32" s="423"/>
      <c r="G32" s="415"/>
      <c r="H32" s="62">
        <f t="shared" si="0"/>
        <v>0</v>
      </c>
    </row>
    <row r="33" spans="1:8" ht="12.75" thickBot="1" x14ac:dyDescent="0.25">
      <c r="A33" s="567"/>
      <c r="B33" s="62"/>
      <c r="C33" s="62"/>
      <c r="D33" s="62"/>
      <c r="E33" s="62"/>
      <c r="F33" s="424"/>
      <c r="G33" s="416"/>
      <c r="H33" s="205" t="str">
        <f>IF(COUNTIF(F28:F32,"x")=1,AVERAGE(H28:H32)*5,"niet / onjuist ingevuld")</f>
        <v>niet / onjuist ingevuld</v>
      </c>
    </row>
    <row r="34" spans="1:8" ht="18" x14ac:dyDescent="0.25">
      <c r="A34" s="567"/>
      <c r="B34" s="573" t="s">
        <v>970</v>
      </c>
      <c r="C34" s="574"/>
      <c r="D34" s="574" t="s">
        <v>453</v>
      </c>
      <c r="E34" s="192" t="s">
        <v>1019</v>
      </c>
      <c r="F34" s="582" t="s">
        <v>1244</v>
      </c>
      <c r="G34" s="587" t="s">
        <v>1048</v>
      </c>
    </row>
    <row r="35" spans="1:8" ht="24" x14ac:dyDescent="0.2">
      <c r="A35" s="567"/>
      <c r="B35" s="575"/>
      <c r="C35" s="576"/>
      <c r="D35" s="576"/>
      <c r="E35" s="249" t="s">
        <v>1246</v>
      </c>
      <c r="F35" s="583"/>
      <c r="G35" s="588"/>
    </row>
    <row r="36" spans="1:8" ht="25.15" customHeight="1" x14ac:dyDescent="0.2">
      <c r="A36" s="567"/>
      <c r="B36" s="575"/>
      <c r="C36" s="576"/>
      <c r="D36" s="576"/>
      <c r="E36" s="193" t="s">
        <v>971</v>
      </c>
      <c r="F36" s="583"/>
      <c r="G36" s="588"/>
    </row>
    <row r="37" spans="1:8" ht="35.450000000000003" customHeight="1" x14ac:dyDescent="0.2">
      <c r="A37" s="567"/>
      <c r="B37" s="516">
        <v>1</v>
      </c>
      <c r="C37" s="589"/>
      <c r="D37" s="172"/>
      <c r="E37" s="275" t="s">
        <v>177</v>
      </c>
      <c r="F37" s="422"/>
      <c r="G37" s="417"/>
      <c r="H37" s="62">
        <f>IF(F37="x",B37,)</f>
        <v>0</v>
      </c>
    </row>
    <row r="38" spans="1:8" ht="29.45" customHeight="1" x14ac:dyDescent="0.2">
      <c r="A38" s="567"/>
      <c r="B38" s="506">
        <v>2</v>
      </c>
      <c r="C38" s="590"/>
      <c r="D38" s="172"/>
      <c r="E38" s="194" t="s">
        <v>914</v>
      </c>
      <c r="F38" s="422"/>
      <c r="G38" s="417"/>
      <c r="H38" s="62">
        <f t="shared" ref="H38:H41" si="1">IF(F38="x",B38,)</f>
        <v>0</v>
      </c>
    </row>
    <row r="39" spans="1:8" ht="40.15" customHeight="1" x14ac:dyDescent="0.2">
      <c r="A39" s="567"/>
      <c r="B39" s="507">
        <v>3</v>
      </c>
      <c r="C39" s="577"/>
      <c r="D39" s="172"/>
      <c r="E39" s="275" t="s">
        <v>1055</v>
      </c>
      <c r="F39" s="422"/>
      <c r="G39" s="417"/>
      <c r="H39" s="62">
        <f t="shared" si="1"/>
        <v>0</v>
      </c>
    </row>
    <row r="40" spans="1:8" ht="28.9" customHeight="1" x14ac:dyDescent="0.2">
      <c r="A40" s="567"/>
      <c r="B40" s="508">
        <v>4</v>
      </c>
      <c r="C40" s="578"/>
      <c r="D40" s="172"/>
      <c r="E40" s="275" t="s">
        <v>1245</v>
      </c>
      <c r="F40" s="422"/>
      <c r="G40" s="417"/>
      <c r="H40" s="62">
        <f t="shared" si="1"/>
        <v>0</v>
      </c>
    </row>
    <row r="41" spans="1:8" ht="48.75" thickBot="1" x14ac:dyDescent="0.25">
      <c r="A41" s="568"/>
      <c r="B41" s="513">
        <v>5</v>
      </c>
      <c r="C41" s="572"/>
      <c r="D41" s="173"/>
      <c r="E41" s="248" t="s">
        <v>1056</v>
      </c>
      <c r="F41" s="423"/>
      <c r="G41" s="418"/>
      <c r="H41" s="62">
        <f t="shared" si="1"/>
        <v>0</v>
      </c>
    </row>
    <row r="42" spans="1:8" ht="12.75" thickBot="1" x14ac:dyDescent="0.25">
      <c r="G42" s="400"/>
      <c r="H42" s="205" t="str">
        <f>IF(COUNTIF(F37:F41,"x")=1,AVERAGE(H37:H41)*5,"niet / onjuist ingevuld")</f>
        <v>niet / onjuist ingevuld</v>
      </c>
    </row>
    <row r="43" spans="1:8" ht="18" x14ac:dyDescent="0.25">
      <c r="A43" s="566" t="str">
        <f>B2</f>
        <v>1.A Leiderschap en betrokkenheid</v>
      </c>
      <c r="B43" s="573" t="s">
        <v>970</v>
      </c>
      <c r="C43" s="574"/>
      <c r="D43" s="574" t="s">
        <v>453</v>
      </c>
      <c r="E43" s="192" t="s">
        <v>1021</v>
      </c>
      <c r="F43" s="582" t="s">
        <v>1244</v>
      </c>
      <c r="G43" s="587" t="s">
        <v>1048</v>
      </c>
    </row>
    <row r="44" spans="1:8" ht="25.15" customHeight="1" x14ac:dyDescent="0.2">
      <c r="A44" s="567"/>
      <c r="B44" s="575"/>
      <c r="C44" s="576"/>
      <c r="D44" s="576"/>
      <c r="E44" s="193" t="s">
        <v>971</v>
      </c>
      <c r="F44" s="583"/>
      <c r="G44" s="588"/>
    </row>
    <row r="45" spans="1:8" ht="18" x14ac:dyDescent="0.2">
      <c r="A45" s="567"/>
      <c r="B45" s="516">
        <v>1</v>
      </c>
      <c r="C45" s="589"/>
      <c r="D45" s="172"/>
      <c r="E45" s="275" t="s">
        <v>1022</v>
      </c>
      <c r="F45" s="422"/>
      <c r="G45" s="417"/>
      <c r="H45" s="62">
        <f>IF(F45="x",B45,)</f>
        <v>0</v>
      </c>
    </row>
    <row r="46" spans="1:8" ht="24" x14ac:dyDescent="0.2">
      <c r="A46" s="567"/>
      <c r="B46" s="506">
        <v>2</v>
      </c>
      <c r="C46" s="590"/>
      <c r="D46" s="172"/>
      <c r="E46" s="275" t="s">
        <v>1057</v>
      </c>
      <c r="F46" s="422"/>
      <c r="G46" s="417"/>
      <c r="H46" s="62">
        <f t="shared" ref="H46:H49" si="2">IF(F46="x",B46,)</f>
        <v>0</v>
      </c>
    </row>
    <row r="47" spans="1:8" ht="24" x14ac:dyDescent="0.2">
      <c r="A47" s="567"/>
      <c r="B47" s="507">
        <v>3</v>
      </c>
      <c r="C47" s="577"/>
      <c r="D47" s="172"/>
      <c r="E47" s="275" t="s">
        <v>1247</v>
      </c>
      <c r="F47" s="422"/>
      <c r="G47" s="417"/>
      <c r="H47" s="62">
        <f t="shared" si="2"/>
        <v>0</v>
      </c>
    </row>
    <row r="48" spans="1:8" ht="28.15" customHeight="1" x14ac:dyDescent="0.2">
      <c r="A48" s="567"/>
      <c r="B48" s="508">
        <v>4</v>
      </c>
      <c r="C48" s="578"/>
      <c r="D48" s="172"/>
      <c r="E48" s="275" t="s">
        <v>1023</v>
      </c>
      <c r="F48" s="422"/>
      <c r="G48" s="417"/>
      <c r="H48" s="62">
        <f t="shared" si="2"/>
        <v>0</v>
      </c>
    </row>
    <row r="49" spans="1:8" ht="36.75" thickBot="1" x14ac:dyDescent="0.25">
      <c r="A49" s="567"/>
      <c r="B49" s="513">
        <v>5</v>
      </c>
      <c r="C49" s="572"/>
      <c r="D49" s="173"/>
      <c r="E49" s="248" t="s">
        <v>1039</v>
      </c>
      <c r="F49" s="423"/>
      <c r="G49" s="418"/>
      <c r="H49" s="62">
        <f t="shared" si="2"/>
        <v>0</v>
      </c>
    </row>
    <row r="50" spans="1:8" ht="12.75" thickBot="1" x14ac:dyDescent="0.25">
      <c r="A50" s="567"/>
      <c r="B50" s="62"/>
      <c r="C50" s="62"/>
      <c r="D50" s="62"/>
      <c r="E50" s="62"/>
      <c r="F50" s="424"/>
      <c r="G50" s="416"/>
      <c r="H50" s="205" t="str">
        <f>IF(COUNTIF(F45:F49,"x")=1,AVERAGE(H45:H49)*5,"niet / onjuist ingevuld")</f>
        <v>niet / onjuist ingevuld</v>
      </c>
    </row>
    <row r="51" spans="1:8" ht="18" x14ac:dyDescent="0.25">
      <c r="A51" s="567"/>
      <c r="B51" s="573" t="s">
        <v>970</v>
      </c>
      <c r="C51" s="574"/>
      <c r="D51" s="574" t="s">
        <v>453</v>
      </c>
      <c r="E51" s="192" t="s">
        <v>1024</v>
      </c>
      <c r="F51" s="582" t="s">
        <v>1244</v>
      </c>
      <c r="G51" s="587" t="s">
        <v>1048</v>
      </c>
    </row>
    <row r="52" spans="1:8" ht="27" customHeight="1" x14ac:dyDescent="0.2">
      <c r="A52" s="567"/>
      <c r="B52" s="575"/>
      <c r="C52" s="576"/>
      <c r="D52" s="576"/>
      <c r="E52" s="193" t="s">
        <v>971</v>
      </c>
      <c r="F52" s="583"/>
      <c r="G52" s="588"/>
    </row>
    <row r="53" spans="1:8" ht="24" x14ac:dyDescent="0.2">
      <c r="A53" s="567"/>
      <c r="B53" s="516">
        <v>1</v>
      </c>
      <c r="C53" s="589"/>
      <c r="D53" s="172"/>
      <c r="E53" s="198" t="s">
        <v>1058</v>
      </c>
      <c r="F53" s="422"/>
      <c r="G53" s="419"/>
      <c r="H53" s="62">
        <f>IF(F53="x",B53,)</f>
        <v>0</v>
      </c>
    </row>
    <row r="54" spans="1:8" ht="24" x14ac:dyDescent="0.2">
      <c r="A54" s="567"/>
      <c r="B54" s="506">
        <v>2</v>
      </c>
      <c r="C54" s="590"/>
      <c r="D54" s="172"/>
      <c r="E54" s="194" t="s">
        <v>1040</v>
      </c>
      <c r="F54" s="422"/>
      <c r="G54" s="417"/>
      <c r="H54" s="62">
        <f t="shared" ref="H54:H57" si="3">IF(F54="x",B54,)</f>
        <v>0</v>
      </c>
    </row>
    <row r="55" spans="1:8" ht="24" x14ac:dyDescent="0.2">
      <c r="A55" s="567"/>
      <c r="B55" s="507">
        <v>3</v>
      </c>
      <c r="C55" s="577"/>
      <c r="D55" s="172"/>
      <c r="E55" s="275" t="s">
        <v>913</v>
      </c>
      <c r="F55" s="422"/>
      <c r="G55" s="417"/>
      <c r="H55" s="62">
        <f t="shared" si="3"/>
        <v>0</v>
      </c>
    </row>
    <row r="56" spans="1:8" ht="18" x14ac:dyDescent="0.2">
      <c r="A56" s="567"/>
      <c r="B56" s="508">
        <v>4</v>
      </c>
      <c r="C56" s="578"/>
      <c r="D56" s="172"/>
      <c r="E56" s="275" t="s">
        <v>1041</v>
      </c>
      <c r="F56" s="422"/>
      <c r="G56" s="417"/>
      <c r="H56" s="62">
        <f t="shared" si="3"/>
        <v>0</v>
      </c>
    </row>
    <row r="57" spans="1:8" ht="24.75" thickBot="1" x14ac:dyDescent="0.25">
      <c r="A57" s="567"/>
      <c r="B57" s="513">
        <v>5</v>
      </c>
      <c r="C57" s="572"/>
      <c r="D57" s="173"/>
      <c r="E57" s="209" t="s">
        <v>1248</v>
      </c>
      <c r="F57" s="423"/>
      <c r="G57" s="418"/>
      <c r="H57" s="62">
        <f t="shared" si="3"/>
        <v>0</v>
      </c>
    </row>
    <row r="58" spans="1:8" ht="12.75" thickBot="1" x14ac:dyDescent="0.25">
      <c r="A58" s="567"/>
      <c r="B58" s="62"/>
      <c r="C58" s="62"/>
      <c r="D58" s="62"/>
      <c r="E58" s="62"/>
      <c r="F58" s="424"/>
      <c r="G58" s="416"/>
      <c r="H58" s="205" t="str">
        <f>IF(COUNTIF(F53:F57,"x")=1,AVERAGE(H53:H57)*5,"niet / onjuist ingevuld")</f>
        <v>niet / onjuist ingevuld</v>
      </c>
    </row>
    <row r="59" spans="1:8" ht="18" x14ac:dyDescent="0.25">
      <c r="A59" s="567"/>
      <c r="B59" s="573" t="s">
        <v>970</v>
      </c>
      <c r="C59" s="574"/>
      <c r="D59" s="574" t="s">
        <v>453</v>
      </c>
      <c r="E59" s="192" t="s">
        <v>972</v>
      </c>
      <c r="F59" s="582" t="s">
        <v>1244</v>
      </c>
      <c r="G59" s="587" t="s">
        <v>1048</v>
      </c>
    </row>
    <row r="60" spans="1:8" ht="24.6" customHeight="1" x14ac:dyDescent="0.2">
      <c r="A60" s="567"/>
      <c r="B60" s="575"/>
      <c r="C60" s="576"/>
      <c r="D60" s="576"/>
      <c r="E60" s="193" t="s">
        <v>971</v>
      </c>
      <c r="F60" s="583"/>
      <c r="G60" s="588"/>
    </row>
    <row r="61" spans="1:8" ht="24" x14ac:dyDescent="0.2">
      <c r="A61" s="567"/>
      <c r="B61" s="516">
        <v>1</v>
      </c>
      <c r="C61" s="589"/>
      <c r="D61" s="172"/>
      <c r="E61" s="275" t="s">
        <v>1059</v>
      </c>
      <c r="F61" s="422"/>
      <c r="G61" s="417"/>
      <c r="H61" s="62">
        <f>IF(F61="x",B61,)</f>
        <v>0</v>
      </c>
    </row>
    <row r="62" spans="1:8" ht="34.9" customHeight="1" x14ac:dyDescent="0.2">
      <c r="A62" s="567"/>
      <c r="B62" s="506">
        <v>2</v>
      </c>
      <c r="C62" s="590"/>
      <c r="D62" s="172"/>
      <c r="E62" s="275" t="s">
        <v>1249</v>
      </c>
      <c r="F62" s="422"/>
      <c r="G62" s="417"/>
      <c r="H62" s="62">
        <f t="shared" ref="H62:H65" si="4">IF(F62="x",B62,)</f>
        <v>0</v>
      </c>
    </row>
    <row r="63" spans="1:8" ht="27" customHeight="1" x14ac:dyDescent="0.2">
      <c r="A63" s="567"/>
      <c r="B63" s="507">
        <v>3</v>
      </c>
      <c r="C63" s="577"/>
      <c r="D63" s="172"/>
      <c r="E63" s="275" t="s">
        <v>1250</v>
      </c>
      <c r="F63" s="422"/>
      <c r="G63" s="417"/>
      <c r="H63" s="62">
        <f t="shared" si="4"/>
        <v>0</v>
      </c>
    </row>
    <row r="64" spans="1:8" ht="47.45" customHeight="1" x14ac:dyDescent="0.2">
      <c r="A64" s="567"/>
      <c r="B64" s="508">
        <v>4</v>
      </c>
      <c r="C64" s="578"/>
      <c r="D64" s="172"/>
      <c r="E64" s="275" t="s">
        <v>915</v>
      </c>
      <c r="F64" s="422"/>
      <c r="G64" s="288"/>
      <c r="H64" s="62">
        <f t="shared" si="4"/>
        <v>0</v>
      </c>
    </row>
    <row r="65" spans="1:8" ht="27" customHeight="1" thickBot="1" x14ac:dyDescent="0.25">
      <c r="A65" s="568"/>
      <c r="B65" s="513">
        <v>5</v>
      </c>
      <c r="C65" s="572"/>
      <c r="D65" s="173"/>
      <c r="E65" s="209" t="s">
        <v>1060</v>
      </c>
      <c r="F65" s="423"/>
      <c r="G65" s="418"/>
      <c r="H65" s="62">
        <f t="shared" si="4"/>
        <v>0</v>
      </c>
    </row>
    <row r="66" spans="1:8" ht="12.75" thickBot="1" x14ac:dyDescent="0.25">
      <c r="G66" s="400"/>
      <c r="H66" s="205" t="str">
        <f>IF(COUNTIF(F61:F65,"x")=1,AVERAGE(H61:H65)*5,"niet / onjuist ingevuld")</f>
        <v>niet / onjuist ingevuld</v>
      </c>
    </row>
    <row r="67" spans="1:8" ht="18" x14ac:dyDescent="0.25">
      <c r="A67" s="566" t="str">
        <f>B7</f>
        <v>1.B Beleid en doelen</v>
      </c>
      <c r="B67" s="573" t="s">
        <v>970</v>
      </c>
      <c r="C67" s="574"/>
      <c r="D67" s="574" t="s">
        <v>453</v>
      </c>
      <c r="E67" s="192" t="s">
        <v>1014</v>
      </c>
      <c r="F67" s="582" t="s">
        <v>1244</v>
      </c>
      <c r="G67" s="587" t="s">
        <v>1048</v>
      </c>
    </row>
    <row r="68" spans="1:8" ht="22.9" customHeight="1" x14ac:dyDescent="0.2">
      <c r="A68" s="595"/>
      <c r="B68" s="575"/>
      <c r="C68" s="576"/>
      <c r="D68" s="576"/>
      <c r="E68" s="193" t="s">
        <v>971</v>
      </c>
      <c r="F68" s="583"/>
      <c r="G68" s="588"/>
    </row>
    <row r="69" spans="1:8" ht="24" x14ac:dyDescent="0.2">
      <c r="A69" s="595"/>
      <c r="B69" s="516">
        <v>1</v>
      </c>
      <c r="C69" s="589"/>
      <c r="D69" s="172"/>
      <c r="E69" s="275" t="s">
        <v>973</v>
      </c>
      <c r="F69" s="422"/>
      <c r="G69" s="417"/>
      <c r="H69" s="62">
        <f>IF(F69="x",B69,)</f>
        <v>0</v>
      </c>
    </row>
    <row r="70" spans="1:8" ht="36" x14ac:dyDescent="0.2">
      <c r="A70" s="595"/>
      <c r="B70" s="506">
        <v>2</v>
      </c>
      <c r="C70" s="590"/>
      <c r="D70" s="172"/>
      <c r="E70" s="275" t="s">
        <v>1251</v>
      </c>
      <c r="F70" s="422"/>
      <c r="G70" s="417"/>
      <c r="H70" s="62">
        <f t="shared" ref="H70:H73" si="5">IF(F70="x",B70,)</f>
        <v>0</v>
      </c>
    </row>
    <row r="71" spans="1:8" ht="24" x14ac:dyDescent="0.2">
      <c r="A71" s="595"/>
      <c r="B71" s="507">
        <v>3</v>
      </c>
      <c r="C71" s="577"/>
      <c r="D71" s="172"/>
      <c r="E71" s="275" t="s">
        <v>916</v>
      </c>
      <c r="F71" s="422"/>
      <c r="G71" s="417"/>
      <c r="H71" s="62">
        <f t="shared" si="5"/>
        <v>0</v>
      </c>
    </row>
    <row r="72" spans="1:8" ht="36" x14ac:dyDescent="0.2">
      <c r="A72" s="595"/>
      <c r="B72" s="508">
        <v>4</v>
      </c>
      <c r="C72" s="578"/>
      <c r="D72" s="172"/>
      <c r="E72" s="275" t="s">
        <v>1252</v>
      </c>
      <c r="F72" s="422"/>
      <c r="G72" s="417"/>
      <c r="H72" s="62">
        <f t="shared" si="5"/>
        <v>0</v>
      </c>
    </row>
    <row r="73" spans="1:8" ht="36.75" thickBot="1" x14ac:dyDescent="0.25">
      <c r="A73" s="595"/>
      <c r="B73" s="513">
        <v>5</v>
      </c>
      <c r="C73" s="572"/>
      <c r="D73" s="173"/>
      <c r="E73" s="248" t="s">
        <v>1253</v>
      </c>
      <c r="F73" s="423"/>
      <c r="G73" s="418"/>
      <c r="H73" s="62">
        <f t="shared" si="5"/>
        <v>0</v>
      </c>
    </row>
    <row r="74" spans="1:8" ht="12.75" thickBot="1" x14ac:dyDescent="0.25">
      <c r="A74" s="595"/>
      <c r="B74" s="62"/>
      <c r="C74" s="62"/>
      <c r="D74" s="62"/>
      <c r="E74" s="62"/>
      <c r="F74" s="424"/>
      <c r="G74" s="416"/>
      <c r="H74" s="205" t="str">
        <f>IF(COUNTIF(F69:F73,"x")=1,AVERAGE(H69:H73)*5,"niet / onjuist ingevuld")</f>
        <v>niet / onjuist ingevuld</v>
      </c>
    </row>
    <row r="75" spans="1:8" ht="18" x14ac:dyDescent="0.25">
      <c r="A75" s="595"/>
      <c r="B75" s="573" t="s">
        <v>970</v>
      </c>
      <c r="C75" s="574"/>
      <c r="D75" s="574" t="s">
        <v>453</v>
      </c>
      <c r="E75" s="192" t="s">
        <v>974</v>
      </c>
      <c r="F75" s="582" t="s">
        <v>1244</v>
      </c>
      <c r="G75" s="587" t="s">
        <v>1048</v>
      </c>
    </row>
    <row r="76" spans="1:8" ht="12.75" x14ac:dyDescent="0.2">
      <c r="A76" s="595"/>
      <c r="B76" s="575"/>
      <c r="C76" s="576"/>
      <c r="D76" s="576"/>
      <c r="E76" s="193" t="s">
        <v>971</v>
      </c>
      <c r="F76" s="583"/>
      <c r="G76" s="588"/>
    </row>
    <row r="77" spans="1:8" ht="24" x14ac:dyDescent="0.2">
      <c r="A77" s="595"/>
      <c r="B77" s="516">
        <v>1</v>
      </c>
      <c r="C77" s="589"/>
      <c r="D77" s="172"/>
      <c r="E77" s="275" t="s">
        <v>917</v>
      </c>
      <c r="F77" s="422"/>
      <c r="G77" s="417"/>
      <c r="H77" s="62">
        <f>IF(F77="x",B77,)</f>
        <v>0</v>
      </c>
    </row>
    <row r="78" spans="1:8" ht="48.6" customHeight="1" x14ac:dyDescent="0.2">
      <c r="A78" s="595"/>
      <c r="B78" s="506">
        <v>2</v>
      </c>
      <c r="C78" s="590"/>
      <c r="D78" s="172"/>
      <c r="E78" s="275" t="s">
        <v>1254</v>
      </c>
      <c r="F78" s="422"/>
      <c r="G78" s="417"/>
      <c r="H78" s="62">
        <f t="shared" ref="H78:H81" si="6">IF(F78="x",B78,)</f>
        <v>0</v>
      </c>
    </row>
    <row r="79" spans="1:8" ht="47.45" customHeight="1" x14ac:dyDescent="0.2">
      <c r="A79" s="595"/>
      <c r="B79" s="507">
        <v>3</v>
      </c>
      <c r="C79" s="577"/>
      <c r="D79" s="172"/>
      <c r="E79" s="275" t="s">
        <v>1005</v>
      </c>
      <c r="F79" s="422"/>
      <c r="G79" s="417"/>
      <c r="H79" s="62">
        <f t="shared" si="6"/>
        <v>0</v>
      </c>
    </row>
    <row r="80" spans="1:8" ht="37.9" customHeight="1" x14ac:dyDescent="0.2">
      <c r="A80" s="595"/>
      <c r="B80" s="508">
        <v>4</v>
      </c>
      <c r="C80" s="578"/>
      <c r="D80" s="172"/>
      <c r="E80" s="275" t="s">
        <v>1006</v>
      </c>
      <c r="F80" s="422"/>
      <c r="G80" s="417"/>
      <c r="H80" s="62">
        <f t="shared" si="6"/>
        <v>0</v>
      </c>
    </row>
    <row r="81" spans="1:8" ht="36.75" thickBot="1" x14ac:dyDescent="0.25">
      <c r="A81" s="595"/>
      <c r="B81" s="513">
        <v>5</v>
      </c>
      <c r="C81" s="572"/>
      <c r="D81" s="173"/>
      <c r="E81" s="248" t="s">
        <v>1061</v>
      </c>
      <c r="F81" s="423"/>
      <c r="G81" s="418"/>
      <c r="H81" s="62">
        <f t="shared" si="6"/>
        <v>0</v>
      </c>
    </row>
    <row r="82" spans="1:8" ht="12.75" thickBot="1" x14ac:dyDescent="0.25">
      <c r="A82" s="595"/>
      <c r="B82" s="62"/>
      <c r="C82" s="62"/>
      <c r="D82" s="62"/>
      <c r="E82" s="62"/>
      <c r="F82" s="424"/>
      <c r="G82" s="416"/>
      <c r="H82" s="205" t="str">
        <f>IF(COUNTIF(F77:F81,"x")=1,AVERAGE(H77:H81)*5,"niet / onjuist ingevuld")</f>
        <v>niet / onjuist ingevuld</v>
      </c>
    </row>
    <row r="83" spans="1:8" ht="18" x14ac:dyDescent="0.25">
      <c r="A83" s="595"/>
      <c r="B83" s="573" t="s">
        <v>970</v>
      </c>
      <c r="C83" s="574"/>
      <c r="D83" s="574" t="s">
        <v>453</v>
      </c>
      <c r="E83" s="192" t="s">
        <v>1015</v>
      </c>
      <c r="F83" s="582" t="s">
        <v>1244</v>
      </c>
      <c r="G83" s="587" t="s">
        <v>1048</v>
      </c>
    </row>
    <row r="84" spans="1:8" ht="19.149999999999999" customHeight="1" x14ac:dyDescent="0.2">
      <c r="A84" s="595"/>
      <c r="B84" s="575"/>
      <c r="C84" s="576"/>
      <c r="D84" s="576"/>
      <c r="E84" s="193" t="s">
        <v>971</v>
      </c>
      <c r="F84" s="583"/>
      <c r="G84" s="588"/>
    </row>
    <row r="85" spans="1:8" ht="24" x14ac:dyDescent="0.2">
      <c r="A85" s="595"/>
      <c r="B85" s="516">
        <v>1</v>
      </c>
      <c r="C85" s="589"/>
      <c r="D85" s="172"/>
      <c r="E85" s="275" t="s">
        <v>1062</v>
      </c>
      <c r="F85" s="422"/>
      <c r="G85" s="417"/>
      <c r="H85" s="62">
        <f>IF(F85="x",B85,)</f>
        <v>0</v>
      </c>
    </row>
    <row r="86" spans="1:8" ht="40.15" customHeight="1" x14ac:dyDescent="0.2">
      <c r="A86" s="595"/>
      <c r="B86" s="506">
        <v>2</v>
      </c>
      <c r="C86" s="590"/>
      <c r="D86" s="172"/>
      <c r="E86" s="275" t="s">
        <v>1025</v>
      </c>
      <c r="F86" s="422"/>
      <c r="G86" s="417"/>
      <c r="H86" s="62">
        <f t="shared" ref="H86:H89" si="7">IF(F86="x",B86,)</f>
        <v>0</v>
      </c>
    </row>
    <row r="87" spans="1:8" ht="47.45" customHeight="1" x14ac:dyDescent="0.2">
      <c r="A87" s="595"/>
      <c r="B87" s="507">
        <v>3</v>
      </c>
      <c r="C87" s="577"/>
      <c r="D87" s="172"/>
      <c r="E87" s="275" t="s">
        <v>1063</v>
      </c>
      <c r="F87" s="422"/>
      <c r="G87" s="417"/>
      <c r="H87" s="62">
        <f t="shared" si="7"/>
        <v>0</v>
      </c>
    </row>
    <row r="88" spans="1:8" ht="36" x14ac:dyDescent="0.2">
      <c r="A88" s="595"/>
      <c r="B88" s="508">
        <v>4</v>
      </c>
      <c r="C88" s="578"/>
      <c r="D88" s="172"/>
      <c r="E88" s="275" t="s">
        <v>1255</v>
      </c>
      <c r="F88" s="422"/>
      <c r="G88" s="417"/>
      <c r="H88" s="62">
        <f t="shared" si="7"/>
        <v>0</v>
      </c>
    </row>
    <row r="89" spans="1:8" ht="58.15" customHeight="1" thickBot="1" x14ac:dyDescent="0.25">
      <c r="A89" s="596"/>
      <c r="B89" s="513">
        <v>5</v>
      </c>
      <c r="C89" s="572"/>
      <c r="D89" s="173"/>
      <c r="E89" s="248" t="s">
        <v>1256</v>
      </c>
      <c r="F89" s="423"/>
      <c r="G89" s="418"/>
      <c r="H89" s="62">
        <f t="shared" si="7"/>
        <v>0</v>
      </c>
    </row>
    <row r="90" spans="1:8" ht="12.75" thickBot="1" x14ac:dyDescent="0.25">
      <c r="G90" s="400"/>
      <c r="H90" s="205" t="str">
        <f>IF(COUNTIF(F85:F89,"x")=1,AVERAGE(H85:H89)*5,"niet / onjuist ingevuld")</f>
        <v>niet / onjuist ingevuld</v>
      </c>
    </row>
    <row r="91" spans="1:8" ht="18" x14ac:dyDescent="0.25">
      <c r="A91" s="569" t="str">
        <f>B10</f>
        <v>1.C Organisatie</v>
      </c>
      <c r="B91" s="573" t="s">
        <v>970</v>
      </c>
      <c r="C91" s="574"/>
      <c r="D91" s="574" t="s">
        <v>453</v>
      </c>
      <c r="E91" s="192" t="s">
        <v>1026</v>
      </c>
      <c r="F91" s="582" t="s">
        <v>1244</v>
      </c>
      <c r="G91" s="587" t="s">
        <v>1048</v>
      </c>
    </row>
    <row r="92" spans="1:8" ht="21.6" customHeight="1" x14ac:dyDescent="0.2">
      <c r="A92" s="570"/>
      <c r="B92" s="575"/>
      <c r="C92" s="576"/>
      <c r="D92" s="576"/>
      <c r="E92" s="193" t="s">
        <v>971</v>
      </c>
      <c r="F92" s="583"/>
      <c r="G92" s="588"/>
    </row>
    <row r="93" spans="1:8" ht="24" x14ac:dyDescent="0.2">
      <c r="A93" s="570"/>
      <c r="B93" s="516">
        <v>1</v>
      </c>
      <c r="C93" s="589"/>
      <c r="D93" s="172"/>
      <c r="E93" s="275" t="s">
        <v>1064</v>
      </c>
      <c r="F93" s="422"/>
      <c r="G93" s="417"/>
      <c r="H93" s="62">
        <f>IF(F93="x",B93,)</f>
        <v>0</v>
      </c>
    </row>
    <row r="94" spans="1:8" ht="24" x14ac:dyDescent="0.2">
      <c r="A94" s="570"/>
      <c r="B94" s="506">
        <v>2</v>
      </c>
      <c r="C94" s="590"/>
      <c r="D94" s="172"/>
      <c r="E94" s="275" t="s">
        <v>1257</v>
      </c>
      <c r="F94" s="422"/>
      <c r="G94" s="417"/>
      <c r="H94" s="62">
        <f t="shared" ref="H94:H97" si="8">IF(F94="x",B94,)</f>
        <v>0</v>
      </c>
    </row>
    <row r="95" spans="1:8" ht="39.6" customHeight="1" x14ac:dyDescent="0.2">
      <c r="A95" s="570"/>
      <c r="B95" s="507">
        <v>3</v>
      </c>
      <c r="C95" s="577"/>
      <c r="D95" s="172"/>
      <c r="E95" s="275" t="s">
        <v>1258</v>
      </c>
      <c r="F95" s="422"/>
      <c r="G95" s="417"/>
      <c r="H95" s="62">
        <f t="shared" si="8"/>
        <v>0</v>
      </c>
    </row>
    <row r="96" spans="1:8" ht="36" x14ac:dyDescent="0.2">
      <c r="A96" s="570"/>
      <c r="B96" s="508">
        <v>4</v>
      </c>
      <c r="C96" s="578"/>
      <c r="D96" s="172"/>
      <c r="E96" s="275" t="s">
        <v>1042</v>
      </c>
      <c r="F96" s="422"/>
      <c r="G96" s="417"/>
      <c r="H96" s="62">
        <f t="shared" si="8"/>
        <v>0</v>
      </c>
    </row>
    <row r="97" spans="1:8" ht="37.9" customHeight="1" thickBot="1" x14ac:dyDescent="0.25">
      <c r="A97" s="570"/>
      <c r="B97" s="513">
        <v>5</v>
      </c>
      <c r="C97" s="572"/>
      <c r="D97" s="173"/>
      <c r="E97" s="248" t="s">
        <v>1259</v>
      </c>
      <c r="F97" s="423"/>
      <c r="G97" s="418"/>
      <c r="H97" s="62">
        <f t="shared" si="8"/>
        <v>0</v>
      </c>
    </row>
    <row r="98" spans="1:8" ht="12.75" thickBot="1" x14ac:dyDescent="0.25">
      <c r="A98" s="570"/>
      <c r="B98" s="62"/>
      <c r="C98" s="62"/>
      <c r="D98" s="62"/>
      <c r="E98" s="62"/>
      <c r="F98" s="424"/>
      <c r="G98" s="416"/>
      <c r="H98" s="205" t="str">
        <f>IF(COUNTIF(F93:F97,"x")=1,AVERAGE(H93:H97)*5,"niet / onjuist ingevuld")</f>
        <v>niet / onjuist ingevuld</v>
      </c>
    </row>
    <row r="99" spans="1:8" ht="18" x14ac:dyDescent="0.25">
      <c r="A99" s="570"/>
      <c r="B99" s="573" t="s">
        <v>970</v>
      </c>
      <c r="C99" s="574"/>
      <c r="D99" s="574" t="s">
        <v>453</v>
      </c>
      <c r="E99" s="192" t="s">
        <v>1027</v>
      </c>
      <c r="F99" s="582" t="s">
        <v>1244</v>
      </c>
      <c r="G99" s="587" t="s">
        <v>1048</v>
      </c>
    </row>
    <row r="100" spans="1:8" ht="24" x14ac:dyDescent="0.2">
      <c r="A100" s="570"/>
      <c r="B100" s="575"/>
      <c r="C100" s="576"/>
      <c r="D100" s="576"/>
      <c r="E100" s="249" t="s">
        <v>1260</v>
      </c>
      <c r="F100" s="583"/>
      <c r="G100" s="588"/>
    </row>
    <row r="101" spans="1:8" ht="12.75" x14ac:dyDescent="0.2">
      <c r="A101" s="570"/>
      <c r="B101" s="575"/>
      <c r="C101" s="576"/>
      <c r="D101" s="576"/>
      <c r="E101" s="193" t="s">
        <v>971</v>
      </c>
      <c r="F101" s="583"/>
      <c r="G101" s="588"/>
    </row>
    <row r="102" spans="1:8" ht="24" x14ac:dyDescent="0.2">
      <c r="A102" s="570"/>
      <c r="B102" s="516">
        <v>1</v>
      </c>
      <c r="C102" s="589"/>
      <c r="D102" s="172"/>
      <c r="E102" s="275" t="s">
        <v>1028</v>
      </c>
      <c r="F102" s="422"/>
      <c r="G102" s="288"/>
      <c r="H102" s="62">
        <f>IF(F102="x",B102,)</f>
        <v>0</v>
      </c>
    </row>
    <row r="103" spans="1:8" ht="46.9" customHeight="1" x14ac:dyDescent="0.2">
      <c r="A103" s="570"/>
      <c r="B103" s="506">
        <v>2</v>
      </c>
      <c r="C103" s="590"/>
      <c r="D103" s="172"/>
      <c r="E103" s="275" t="s">
        <v>1261</v>
      </c>
      <c r="F103" s="422"/>
      <c r="G103" s="417"/>
      <c r="H103" s="62">
        <f t="shared" ref="H103:H106" si="9">IF(F103="x",B103,)</f>
        <v>0</v>
      </c>
    </row>
    <row r="104" spans="1:8" ht="48" customHeight="1" x14ac:dyDescent="0.2">
      <c r="A104" s="570"/>
      <c r="B104" s="507">
        <v>3</v>
      </c>
      <c r="C104" s="577"/>
      <c r="D104" s="172"/>
      <c r="E104" s="275" t="s">
        <v>1262</v>
      </c>
      <c r="F104" s="422"/>
      <c r="G104" s="417"/>
      <c r="H104" s="62">
        <f t="shared" si="9"/>
        <v>0</v>
      </c>
    </row>
    <row r="105" spans="1:8" ht="38.450000000000003" customHeight="1" x14ac:dyDescent="0.2">
      <c r="A105" s="570"/>
      <c r="B105" s="508">
        <v>4</v>
      </c>
      <c r="C105" s="578"/>
      <c r="D105" s="172"/>
      <c r="E105" s="275" t="s">
        <v>1029</v>
      </c>
      <c r="F105" s="422"/>
      <c r="G105" s="288"/>
      <c r="H105" s="62">
        <f t="shared" si="9"/>
        <v>0</v>
      </c>
    </row>
    <row r="106" spans="1:8" ht="24.75" thickBot="1" x14ac:dyDescent="0.25">
      <c r="A106" s="571"/>
      <c r="B106" s="513">
        <v>5</v>
      </c>
      <c r="C106" s="572"/>
      <c r="D106" s="173"/>
      <c r="E106" s="248" t="s">
        <v>1263</v>
      </c>
      <c r="F106" s="423"/>
      <c r="G106" s="290"/>
      <c r="H106" s="62">
        <f t="shared" si="9"/>
        <v>0</v>
      </c>
    </row>
    <row r="107" spans="1:8" ht="12.75" thickBot="1" x14ac:dyDescent="0.25">
      <c r="G107" s="400"/>
      <c r="H107" s="205" t="str">
        <f>IF(COUNTIF(F102:F106,"x")=1,AVERAGE(H102:H106)*5,"niet / onjuist ingevuld")</f>
        <v>niet / onjuist ingevuld</v>
      </c>
    </row>
    <row r="108" spans="1:8" ht="18" x14ac:dyDescent="0.25">
      <c r="A108" s="569" t="str">
        <f>B10</f>
        <v>1.C Organisatie</v>
      </c>
      <c r="B108" s="573" t="s">
        <v>970</v>
      </c>
      <c r="C108" s="574"/>
      <c r="D108" s="574" t="s">
        <v>453</v>
      </c>
      <c r="E108" s="192" t="s">
        <v>1432</v>
      </c>
      <c r="F108" s="582" t="s">
        <v>1244</v>
      </c>
      <c r="G108" s="587" t="s">
        <v>1048</v>
      </c>
    </row>
    <row r="109" spans="1:8" x14ac:dyDescent="0.2">
      <c r="A109" s="570"/>
      <c r="B109" s="592"/>
      <c r="C109" s="593"/>
      <c r="D109" s="593"/>
      <c r="E109" s="249" t="s">
        <v>1433</v>
      </c>
      <c r="F109" s="594"/>
      <c r="G109" s="591"/>
    </row>
    <row r="110" spans="1:8" ht="12.75" x14ac:dyDescent="0.2">
      <c r="A110" s="570"/>
      <c r="B110" s="575"/>
      <c r="C110" s="576"/>
      <c r="D110" s="576"/>
      <c r="E110" s="193" t="s">
        <v>971</v>
      </c>
      <c r="F110" s="583"/>
      <c r="G110" s="588"/>
    </row>
    <row r="111" spans="1:8" ht="24" x14ac:dyDescent="0.2">
      <c r="A111" s="570"/>
      <c r="B111" s="516">
        <v>1</v>
      </c>
      <c r="C111" s="589"/>
      <c r="D111" s="172"/>
      <c r="E111" s="275" t="s">
        <v>918</v>
      </c>
      <c r="F111" s="422"/>
      <c r="G111" s="417"/>
      <c r="H111" s="62">
        <f>IF(F111="x",B111,)</f>
        <v>0</v>
      </c>
    </row>
    <row r="112" spans="1:8" ht="61.9" customHeight="1" x14ac:dyDescent="0.2">
      <c r="A112" s="570"/>
      <c r="B112" s="506">
        <v>2</v>
      </c>
      <c r="C112" s="590"/>
      <c r="D112" s="172"/>
      <c r="E112" s="275" t="s">
        <v>1031</v>
      </c>
      <c r="F112" s="422"/>
      <c r="G112" s="417"/>
      <c r="H112" s="62">
        <f t="shared" ref="H112:H115" si="10">IF(F112="x",B112,)</f>
        <v>0</v>
      </c>
    </row>
    <row r="113" spans="1:8" ht="48" x14ac:dyDescent="0.2">
      <c r="A113" s="570"/>
      <c r="B113" s="507">
        <v>3</v>
      </c>
      <c r="C113" s="577"/>
      <c r="D113" s="172"/>
      <c r="E113" s="275" t="s">
        <v>1065</v>
      </c>
      <c r="F113" s="422"/>
      <c r="G113" s="417"/>
      <c r="H113" s="62">
        <f t="shared" si="10"/>
        <v>0</v>
      </c>
    </row>
    <row r="114" spans="1:8" ht="46.9" customHeight="1" x14ac:dyDescent="0.2">
      <c r="A114" s="570"/>
      <c r="B114" s="508">
        <v>4</v>
      </c>
      <c r="C114" s="578"/>
      <c r="D114" s="172"/>
      <c r="E114" s="275" t="s">
        <v>1066</v>
      </c>
      <c r="F114" s="422"/>
      <c r="G114" s="417"/>
      <c r="H114" s="62">
        <f t="shared" si="10"/>
        <v>0</v>
      </c>
    </row>
    <row r="115" spans="1:8" ht="24.75" thickBot="1" x14ac:dyDescent="0.25">
      <c r="A115" s="570"/>
      <c r="B115" s="513">
        <v>5</v>
      </c>
      <c r="C115" s="572"/>
      <c r="D115" s="173"/>
      <c r="E115" s="248" t="s">
        <v>1264</v>
      </c>
      <c r="F115" s="423"/>
      <c r="G115" s="418"/>
      <c r="H115" s="62">
        <f t="shared" si="10"/>
        <v>0</v>
      </c>
    </row>
    <row r="116" spans="1:8" ht="18.75" thickBot="1" x14ac:dyDescent="0.25">
      <c r="A116" s="570"/>
      <c r="B116" s="187"/>
      <c r="C116" s="187"/>
      <c r="D116" s="181"/>
      <c r="E116" s="201"/>
      <c r="F116" s="425"/>
      <c r="G116" s="420"/>
      <c r="H116" s="205" t="str">
        <f>IF(COUNTIF(F111:F115,"x")=1,AVERAGE(H111:H115)*5,"niet / onjuist ingevuld")</f>
        <v>niet / onjuist ingevuld</v>
      </c>
    </row>
    <row r="117" spans="1:8" ht="18" x14ac:dyDescent="0.25">
      <c r="A117" s="570"/>
      <c r="B117" s="573" t="s">
        <v>970</v>
      </c>
      <c r="C117" s="574"/>
      <c r="D117" s="574" t="s">
        <v>453</v>
      </c>
      <c r="E117" s="192" t="s">
        <v>1030</v>
      </c>
      <c r="F117" s="582" t="s">
        <v>1244</v>
      </c>
      <c r="G117" s="587" t="s">
        <v>1048</v>
      </c>
    </row>
    <row r="118" spans="1:8" ht="17.45" customHeight="1" x14ac:dyDescent="0.2">
      <c r="A118" s="570"/>
      <c r="B118" s="575"/>
      <c r="C118" s="576"/>
      <c r="D118" s="576"/>
      <c r="E118" s="193" t="s">
        <v>971</v>
      </c>
      <c r="F118" s="583"/>
      <c r="G118" s="588"/>
    </row>
    <row r="119" spans="1:8" ht="24" x14ac:dyDescent="0.2">
      <c r="A119" s="570"/>
      <c r="B119" s="516">
        <v>1</v>
      </c>
      <c r="C119" s="589"/>
      <c r="D119" s="172"/>
      <c r="E119" s="275" t="s">
        <v>1043</v>
      </c>
      <c r="F119" s="422"/>
      <c r="G119" s="417"/>
      <c r="H119" s="62">
        <f>IF(F119="x",B119,)</f>
        <v>0</v>
      </c>
    </row>
    <row r="120" spans="1:8" ht="36" x14ac:dyDescent="0.2">
      <c r="A120" s="570"/>
      <c r="B120" s="506">
        <v>2</v>
      </c>
      <c r="C120" s="590"/>
      <c r="D120" s="172"/>
      <c r="E120" s="275" t="s">
        <v>1044</v>
      </c>
      <c r="F120" s="422"/>
      <c r="G120" s="417"/>
      <c r="H120" s="62">
        <f t="shared" ref="H120:H123" si="11">IF(F120="x",B120,)</f>
        <v>0</v>
      </c>
    </row>
    <row r="121" spans="1:8" ht="36" x14ac:dyDescent="0.2">
      <c r="A121" s="570"/>
      <c r="B121" s="507">
        <v>3</v>
      </c>
      <c r="C121" s="577"/>
      <c r="D121" s="172"/>
      <c r="E121" s="275" t="s">
        <v>1045</v>
      </c>
      <c r="F121" s="422"/>
      <c r="G121" s="417"/>
      <c r="H121" s="62">
        <f t="shared" si="11"/>
        <v>0</v>
      </c>
    </row>
    <row r="122" spans="1:8" ht="24" x14ac:dyDescent="0.2">
      <c r="A122" s="570"/>
      <c r="B122" s="508">
        <v>4</v>
      </c>
      <c r="C122" s="578"/>
      <c r="D122" s="172"/>
      <c r="E122" s="275" t="s">
        <v>1046</v>
      </c>
      <c r="F122" s="422"/>
      <c r="G122" s="417"/>
      <c r="H122" s="62">
        <f t="shared" si="11"/>
        <v>0</v>
      </c>
    </row>
    <row r="123" spans="1:8" ht="36.75" thickBot="1" x14ac:dyDescent="0.25">
      <c r="A123" s="571"/>
      <c r="B123" s="513">
        <v>5</v>
      </c>
      <c r="C123" s="572"/>
      <c r="D123" s="173"/>
      <c r="E123" s="248" t="s">
        <v>1047</v>
      </c>
      <c r="F123" s="423"/>
      <c r="G123" s="418"/>
      <c r="H123" s="62">
        <f t="shared" si="11"/>
        <v>0</v>
      </c>
    </row>
    <row r="124" spans="1:8" ht="12.75" thickBot="1" x14ac:dyDescent="0.25">
      <c r="G124" s="400"/>
      <c r="H124" s="205" t="str">
        <f>IF(COUNTIF(F119:F123,"x")=1,AVERAGE(H119:H123)*5,"niet / onjuist ingevuld")</f>
        <v>niet / onjuist ingevuld</v>
      </c>
    </row>
    <row r="125" spans="1:8" ht="18" x14ac:dyDescent="0.25">
      <c r="A125" s="566" t="str">
        <f>B14</f>
        <v>1.D Risicomanagement</v>
      </c>
      <c r="B125" s="573" t="s">
        <v>970</v>
      </c>
      <c r="C125" s="574"/>
      <c r="D125" s="574" t="s">
        <v>453</v>
      </c>
      <c r="E125" s="192" t="s">
        <v>1032</v>
      </c>
      <c r="F125" s="582" t="s">
        <v>1244</v>
      </c>
      <c r="G125" s="587" t="s">
        <v>1048</v>
      </c>
    </row>
    <row r="126" spans="1:8" ht="22.9" customHeight="1" x14ac:dyDescent="0.2">
      <c r="A126" s="567"/>
      <c r="B126" s="575"/>
      <c r="C126" s="576"/>
      <c r="D126" s="576"/>
      <c r="E126" s="193" t="s">
        <v>971</v>
      </c>
      <c r="F126" s="583"/>
      <c r="G126" s="588"/>
    </row>
    <row r="127" spans="1:8" ht="25.15" customHeight="1" x14ac:dyDescent="0.2">
      <c r="A127" s="567"/>
      <c r="B127" s="516">
        <v>1</v>
      </c>
      <c r="C127" s="589"/>
      <c r="D127" s="172"/>
      <c r="E127" s="275" t="s">
        <v>1067</v>
      </c>
      <c r="F127" s="422"/>
      <c r="G127" s="417"/>
      <c r="H127" s="62">
        <f>IF(F127="x",B127,)</f>
        <v>0</v>
      </c>
    </row>
    <row r="128" spans="1:8" ht="36" x14ac:dyDescent="0.2">
      <c r="A128" s="567"/>
      <c r="B128" s="506">
        <v>2</v>
      </c>
      <c r="C128" s="590"/>
      <c r="D128" s="172"/>
      <c r="E128" s="275" t="s">
        <v>1068</v>
      </c>
      <c r="F128" s="422"/>
      <c r="G128" s="417"/>
      <c r="H128" s="62">
        <f t="shared" ref="H128:H131" si="12">IF(F128="x",B128,)</f>
        <v>0</v>
      </c>
    </row>
    <row r="129" spans="1:8" ht="73.150000000000006" customHeight="1" x14ac:dyDescent="0.2">
      <c r="A129" s="567"/>
      <c r="B129" s="507">
        <v>3</v>
      </c>
      <c r="C129" s="577"/>
      <c r="D129" s="172"/>
      <c r="E129" s="275" t="s">
        <v>1069</v>
      </c>
      <c r="F129" s="422"/>
      <c r="G129" s="417"/>
      <c r="H129" s="62">
        <f t="shared" si="12"/>
        <v>0</v>
      </c>
    </row>
    <row r="130" spans="1:8" ht="108" x14ac:dyDescent="0.2">
      <c r="A130" s="567"/>
      <c r="B130" s="508">
        <v>4</v>
      </c>
      <c r="C130" s="578"/>
      <c r="D130" s="172"/>
      <c r="E130" s="255" t="s">
        <v>1386</v>
      </c>
      <c r="F130" s="422"/>
      <c r="G130" s="417"/>
      <c r="H130" s="62">
        <f t="shared" si="12"/>
        <v>0</v>
      </c>
    </row>
    <row r="131" spans="1:8" ht="60.75" thickBot="1" x14ac:dyDescent="0.25">
      <c r="A131" s="567"/>
      <c r="B131" s="513">
        <v>5</v>
      </c>
      <c r="C131" s="572"/>
      <c r="D131" s="173"/>
      <c r="E131" s="248" t="s">
        <v>1070</v>
      </c>
      <c r="F131" s="423"/>
      <c r="G131" s="418"/>
      <c r="H131" s="62">
        <f t="shared" si="12"/>
        <v>0</v>
      </c>
    </row>
    <row r="132" spans="1:8" ht="12.75" thickBot="1" x14ac:dyDescent="0.25">
      <c r="A132" s="567"/>
      <c r="B132" s="62"/>
      <c r="C132" s="62"/>
      <c r="D132" s="62"/>
      <c r="E132" s="62"/>
      <c r="F132" s="424"/>
      <c r="G132" s="416"/>
      <c r="H132" s="205" t="str">
        <f>IF(COUNTIF(F127:F131,"x")=1,AVERAGE(H127:H131)*5,"niet / onjuist ingevuld")</f>
        <v>niet / onjuist ingevuld</v>
      </c>
    </row>
    <row r="133" spans="1:8" ht="18" x14ac:dyDescent="0.25">
      <c r="A133" s="567"/>
      <c r="B133" s="573" t="s">
        <v>970</v>
      </c>
      <c r="C133" s="574"/>
      <c r="D133" s="574" t="s">
        <v>453</v>
      </c>
      <c r="E133" s="192" t="s">
        <v>1016</v>
      </c>
      <c r="F133" s="582" t="s">
        <v>1244</v>
      </c>
      <c r="G133" s="587" t="s">
        <v>1048</v>
      </c>
    </row>
    <row r="134" spans="1:8" ht="22.9" customHeight="1" x14ac:dyDescent="0.2">
      <c r="A134" s="567"/>
      <c r="B134" s="575"/>
      <c r="C134" s="576"/>
      <c r="D134" s="576"/>
      <c r="E134" s="193" t="s">
        <v>971</v>
      </c>
      <c r="F134" s="583"/>
      <c r="G134" s="588"/>
    </row>
    <row r="135" spans="1:8" ht="24" x14ac:dyDescent="0.2">
      <c r="A135" s="567"/>
      <c r="B135" s="516">
        <v>1</v>
      </c>
      <c r="C135" s="589"/>
      <c r="D135" s="172"/>
      <c r="E135" s="275" t="s">
        <v>1265</v>
      </c>
      <c r="F135" s="422"/>
      <c r="G135" s="417"/>
      <c r="H135" s="62">
        <f>IF(F135="x",B135,)</f>
        <v>0</v>
      </c>
    </row>
    <row r="136" spans="1:8" ht="24" x14ac:dyDescent="0.2">
      <c r="A136" s="567"/>
      <c r="B136" s="506">
        <v>2</v>
      </c>
      <c r="C136" s="590"/>
      <c r="D136" s="172"/>
      <c r="E136" s="275" t="s">
        <v>1034</v>
      </c>
      <c r="F136" s="422"/>
      <c r="G136" s="417"/>
      <c r="H136" s="62">
        <f t="shared" ref="H136:H139" si="13">IF(F136="x",B136,)</f>
        <v>0</v>
      </c>
    </row>
    <row r="137" spans="1:8" ht="45.6" customHeight="1" x14ac:dyDescent="0.2">
      <c r="A137" s="567"/>
      <c r="B137" s="507">
        <v>3</v>
      </c>
      <c r="C137" s="577"/>
      <c r="D137" s="172"/>
      <c r="E137" s="275" t="s">
        <v>975</v>
      </c>
      <c r="F137" s="422"/>
      <c r="G137" s="417"/>
      <c r="H137" s="62">
        <f t="shared" si="13"/>
        <v>0</v>
      </c>
    </row>
    <row r="138" spans="1:8" ht="48" x14ac:dyDescent="0.2">
      <c r="A138" s="567"/>
      <c r="B138" s="508">
        <v>4</v>
      </c>
      <c r="C138" s="578"/>
      <c r="D138" s="172"/>
      <c r="E138" s="275" t="s">
        <v>1071</v>
      </c>
      <c r="F138" s="422"/>
      <c r="G138" s="417"/>
      <c r="H138" s="62">
        <f t="shared" si="13"/>
        <v>0</v>
      </c>
    </row>
    <row r="139" spans="1:8" ht="24.75" thickBot="1" x14ac:dyDescent="0.25">
      <c r="A139" s="568"/>
      <c r="B139" s="513">
        <v>5</v>
      </c>
      <c r="C139" s="572"/>
      <c r="D139" s="173"/>
      <c r="E139" s="248" t="s">
        <v>1266</v>
      </c>
      <c r="F139" s="423"/>
      <c r="G139" s="418"/>
      <c r="H139" s="62">
        <f t="shared" si="13"/>
        <v>0</v>
      </c>
    </row>
    <row r="140" spans="1:8" ht="12.75" thickBot="1" x14ac:dyDescent="0.25">
      <c r="G140" s="400"/>
      <c r="H140" s="205" t="str">
        <f>IF(COUNTIF(F135:F139,"x")=1,AVERAGE(H135:H139)*5,"niet / onjuist ingevuld")</f>
        <v>niet / onjuist ingevuld</v>
      </c>
    </row>
    <row r="141" spans="1:8" ht="18" x14ac:dyDescent="0.25">
      <c r="A141" s="566" t="str">
        <f>B14</f>
        <v>1.D Risicomanagement</v>
      </c>
      <c r="B141" s="573" t="s">
        <v>970</v>
      </c>
      <c r="C141" s="574"/>
      <c r="D141" s="574" t="s">
        <v>453</v>
      </c>
      <c r="E141" s="192" t="s">
        <v>1072</v>
      </c>
      <c r="F141" s="582" t="s">
        <v>1244</v>
      </c>
      <c r="G141" s="587" t="s">
        <v>1048</v>
      </c>
    </row>
    <row r="142" spans="1:8" ht="23.45" customHeight="1" x14ac:dyDescent="0.2">
      <c r="A142" s="567"/>
      <c r="B142" s="575"/>
      <c r="C142" s="576"/>
      <c r="D142" s="576"/>
      <c r="E142" s="193" t="s">
        <v>971</v>
      </c>
      <c r="F142" s="583"/>
      <c r="G142" s="588"/>
    </row>
    <row r="143" spans="1:8" ht="18" x14ac:dyDescent="0.2">
      <c r="A143" s="567"/>
      <c r="B143" s="516">
        <v>1</v>
      </c>
      <c r="C143" s="589"/>
      <c r="D143" s="172"/>
      <c r="E143" s="275" t="s">
        <v>919</v>
      </c>
      <c r="F143" s="422"/>
      <c r="G143" s="417"/>
      <c r="H143" s="62">
        <f>IF(F143="x",B143,)</f>
        <v>0</v>
      </c>
    </row>
    <row r="144" spans="1:8" ht="36.6" customHeight="1" x14ac:dyDescent="0.2">
      <c r="A144" s="567"/>
      <c r="B144" s="506">
        <v>2</v>
      </c>
      <c r="C144" s="590"/>
      <c r="D144" s="172"/>
      <c r="E144" s="275" t="s">
        <v>1267</v>
      </c>
      <c r="F144" s="422"/>
      <c r="G144" s="417"/>
      <c r="H144" s="62">
        <f t="shared" ref="H144:H147" si="14">IF(F144="x",B144,)</f>
        <v>0</v>
      </c>
    </row>
    <row r="145" spans="1:8" ht="39" customHeight="1" x14ac:dyDescent="0.2">
      <c r="A145" s="567"/>
      <c r="B145" s="507">
        <v>3</v>
      </c>
      <c r="C145" s="577"/>
      <c r="D145" s="172"/>
      <c r="E145" s="275" t="s">
        <v>1268</v>
      </c>
      <c r="F145" s="422"/>
      <c r="G145" s="417"/>
      <c r="H145" s="62">
        <f t="shared" si="14"/>
        <v>0</v>
      </c>
    </row>
    <row r="146" spans="1:8" ht="24" x14ac:dyDescent="0.2">
      <c r="A146" s="567"/>
      <c r="B146" s="508">
        <v>4</v>
      </c>
      <c r="C146" s="578"/>
      <c r="D146" s="172"/>
      <c r="E146" s="275" t="s">
        <v>1269</v>
      </c>
      <c r="F146" s="422"/>
      <c r="G146" s="417"/>
      <c r="H146" s="62">
        <f t="shared" si="14"/>
        <v>0</v>
      </c>
    </row>
    <row r="147" spans="1:8" ht="24.75" thickBot="1" x14ac:dyDescent="0.25">
      <c r="A147" s="567"/>
      <c r="B147" s="513">
        <v>5</v>
      </c>
      <c r="C147" s="572"/>
      <c r="D147" s="173"/>
      <c r="E147" s="248" t="s">
        <v>1270</v>
      </c>
      <c r="F147" s="423"/>
      <c r="G147" s="418"/>
      <c r="H147" s="62">
        <f t="shared" si="14"/>
        <v>0</v>
      </c>
    </row>
    <row r="148" spans="1:8" ht="12.75" thickBot="1" x14ac:dyDescent="0.25">
      <c r="A148" s="567"/>
      <c r="B148" s="62"/>
      <c r="C148" s="62"/>
      <c r="D148" s="62"/>
      <c r="E148" s="62"/>
      <c r="F148" s="424"/>
      <c r="G148" s="416"/>
      <c r="H148" s="205" t="str">
        <f>IF(COUNTIF(F143:F147,"x")=1,AVERAGE(H143:H147)*5,"niet / onjuist ingevuld")</f>
        <v>niet / onjuist ingevuld</v>
      </c>
    </row>
    <row r="149" spans="1:8" ht="18" x14ac:dyDescent="0.25">
      <c r="A149" s="567"/>
      <c r="B149" s="573" t="s">
        <v>970</v>
      </c>
      <c r="C149" s="574"/>
      <c r="D149" s="574" t="s">
        <v>453</v>
      </c>
      <c r="E149" s="192" t="s">
        <v>976</v>
      </c>
      <c r="F149" s="582" t="s">
        <v>1244</v>
      </c>
      <c r="G149" s="587" t="s">
        <v>1048</v>
      </c>
    </row>
    <row r="150" spans="1:8" ht="27" customHeight="1" x14ac:dyDescent="0.2">
      <c r="A150" s="567"/>
      <c r="B150" s="575"/>
      <c r="C150" s="576"/>
      <c r="D150" s="576"/>
      <c r="E150" s="193" t="s">
        <v>971</v>
      </c>
      <c r="F150" s="583"/>
      <c r="G150" s="588"/>
    </row>
    <row r="151" spans="1:8" ht="18" x14ac:dyDescent="0.2">
      <c r="A151" s="567"/>
      <c r="B151" s="516">
        <v>1</v>
      </c>
      <c r="C151" s="589"/>
      <c r="D151" s="172"/>
      <c r="E151" s="275" t="s">
        <v>920</v>
      </c>
      <c r="F151" s="422"/>
      <c r="G151" s="417"/>
      <c r="H151" s="62">
        <f>IF(F151="x",B151,)</f>
        <v>0</v>
      </c>
    </row>
    <row r="152" spans="1:8" ht="24" x14ac:dyDescent="0.2">
      <c r="A152" s="567"/>
      <c r="B152" s="506">
        <v>2</v>
      </c>
      <c r="C152" s="590"/>
      <c r="D152" s="172"/>
      <c r="E152" s="275" t="s">
        <v>1271</v>
      </c>
      <c r="F152" s="422"/>
      <c r="G152" s="417"/>
      <c r="H152" s="62">
        <f t="shared" ref="H152:H155" si="15">IF(F152="x",B152,)</f>
        <v>0</v>
      </c>
    </row>
    <row r="153" spans="1:8" ht="36" x14ac:dyDescent="0.2">
      <c r="A153" s="567"/>
      <c r="B153" s="507">
        <v>3</v>
      </c>
      <c r="C153" s="577"/>
      <c r="D153" s="172"/>
      <c r="E153" s="275" t="s">
        <v>1272</v>
      </c>
      <c r="F153" s="422"/>
      <c r="G153" s="417"/>
      <c r="H153" s="62">
        <f t="shared" si="15"/>
        <v>0</v>
      </c>
    </row>
    <row r="154" spans="1:8" ht="24" x14ac:dyDescent="0.2">
      <c r="A154" s="567"/>
      <c r="B154" s="508">
        <v>4</v>
      </c>
      <c r="C154" s="578"/>
      <c r="D154" s="172"/>
      <c r="E154" s="275" t="s">
        <v>1273</v>
      </c>
      <c r="F154" s="422"/>
      <c r="G154" s="417"/>
      <c r="H154" s="62">
        <f t="shared" si="15"/>
        <v>0</v>
      </c>
    </row>
    <row r="155" spans="1:8" ht="36.75" thickBot="1" x14ac:dyDescent="0.25">
      <c r="A155" s="568"/>
      <c r="B155" s="513">
        <v>5</v>
      </c>
      <c r="C155" s="572"/>
      <c r="D155" s="173"/>
      <c r="E155" s="248" t="s">
        <v>1035</v>
      </c>
      <c r="F155" s="423"/>
      <c r="G155" s="418"/>
      <c r="H155" s="62">
        <f t="shared" si="15"/>
        <v>0</v>
      </c>
    </row>
    <row r="156" spans="1:8" ht="12.75" thickBot="1" x14ac:dyDescent="0.25">
      <c r="G156" s="400"/>
      <c r="H156" s="205" t="str">
        <f>IF(COUNTIF(F151:F155,"x")=1,AVERAGE(H151:H155)*5,"niet / onjuist ingevuld")</f>
        <v>niet / onjuist ingevuld</v>
      </c>
    </row>
    <row r="157" spans="1:8" ht="18" x14ac:dyDescent="0.25">
      <c r="A157" s="579" t="str">
        <f>B18</f>
        <v>1.E Procedures</v>
      </c>
      <c r="B157" s="573" t="s">
        <v>970</v>
      </c>
      <c r="C157" s="574"/>
      <c r="D157" s="574" t="s">
        <v>453</v>
      </c>
      <c r="E157" s="192" t="s">
        <v>977</v>
      </c>
      <c r="F157" s="582" t="s">
        <v>1244</v>
      </c>
      <c r="G157" s="587" t="s">
        <v>1048</v>
      </c>
    </row>
    <row r="158" spans="1:8" ht="19.899999999999999" customHeight="1" x14ac:dyDescent="0.2">
      <c r="A158" s="580"/>
      <c r="B158" s="575"/>
      <c r="C158" s="576"/>
      <c r="D158" s="576"/>
      <c r="E158" s="193" t="s">
        <v>971</v>
      </c>
      <c r="F158" s="583"/>
      <c r="G158" s="588"/>
    </row>
    <row r="159" spans="1:8" ht="36" x14ac:dyDescent="0.2">
      <c r="A159" s="580"/>
      <c r="B159" s="516">
        <v>1</v>
      </c>
      <c r="C159" s="589"/>
      <c r="D159" s="172"/>
      <c r="E159" s="275" t="s">
        <v>1073</v>
      </c>
      <c r="F159" s="422"/>
      <c r="G159" s="417"/>
      <c r="H159" s="62">
        <f>IF(F159="x",B159,)</f>
        <v>0</v>
      </c>
    </row>
    <row r="160" spans="1:8" ht="36" x14ac:dyDescent="0.2">
      <c r="A160" s="580"/>
      <c r="B160" s="506">
        <v>2</v>
      </c>
      <c r="C160" s="590"/>
      <c r="D160" s="172"/>
      <c r="E160" s="275" t="s">
        <v>1274</v>
      </c>
      <c r="F160" s="422"/>
      <c r="G160" s="417"/>
      <c r="H160" s="62">
        <f t="shared" ref="H160:H163" si="16">IF(F160="x",B160,)</f>
        <v>0</v>
      </c>
    </row>
    <row r="161" spans="1:8" ht="24" x14ac:dyDescent="0.2">
      <c r="A161" s="580"/>
      <c r="B161" s="507">
        <v>3</v>
      </c>
      <c r="C161" s="577"/>
      <c r="D161" s="172"/>
      <c r="E161" s="275" t="s">
        <v>1275</v>
      </c>
      <c r="F161" s="422"/>
      <c r="G161" s="417"/>
      <c r="H161" s="62">
        <f t="shared" si="16"/>
        <v>0</v>
      </c>
    </row>
    <row r="162" spans="1:8" ht="48" customHeight="1" x14ac:dyDescent="0.2">
      <c r="A162" s="580"/>
      <c r="B162" s="508">
        <v>4</v>
      </c>
      <c r="C162" s="578"/>
      <c r="D162" s="172"/>
      <c r="E162" s="275" t="s">
        <v>1276</v>
      </c>
      <c r="F162" s="422"/>
      <c r="G162" s="417"/>
      <c r="H162" s="62">
        <f t="shared" si="16"/>
        <v>0</v>
      </c>
    </row>
    <row r="163" spans="1:8" ht="36.75" thickBot="1" x14ac:dyDescent="0.25">
      <c r="A163" s="581"/>
      <c r="B163" s="513">
        <v>5</v>
      </c>
      <c r="C163" s="572"/>
      <c r="D163" s="173"/>
      <c r="E163" s="248" t="s">
        <v>1277</v>
      </c>
      <c r="F163" s="423"/>
      <c r="G163" s="418"/>
      <c r="H163" s="62">
        <f t="shared" si="16"/>
        <v>0</v>
      </c>
    </row>
    <row r="164" spans="1:8" ht="12.75" thickBot="1" x14ac:dyDescent="0.25">
      <c r="G164" s="400"/>
      <c r="H164" s="205" t="str">
        <f>IF(COUNTIF(F159:F163,"x")=1,AVERAGE(H159:H163)*5,"niet / onjuist ingevuld")</f>
        <v>niet / onjuist ingevuld</v>
      </c>
    </row>
    <row r="165" spans="1:8" ht="18" x14ac:dyDescent="0.25">
      <c r="A165" s="566" t="str">
        <f>B19</f>
        <v>1.F Implementatie en bewaking</v>
      </c>
      <c r="B165" s="573"/>
      <c r="C165" s="574"/>
      <c r="D165" s="574"/>
      <c r="E165" s="192" t="s">
        <v>978</v>
      </c>
      <c r="F165" s="582" t="s">
        <v>1244</v>
      </c>
      <c r="G165" s="587" t="s">
        <v>1048</v>
      </c>
    </row>
    <row r="166" spans="1:8" ht="19.899999999999999" customHeight="1" x14ac:dyDescent="0.2">
      <c r="A166" s="567"/>
      <c r="B166" s="575"/>
      <c r="C166" s="576"/>
      <c r="D166" s="576"/>
      <c r="E166" s="193" t="s">
        <v>971</v>
      </c>
      <c r="F166" s="583"/>
      <c r="G166" s="588"/>
    </row>
    <row r="167" spans="1:8" ht="24" x14ac:dyDescent="0.2">
      <c r="A167" s="567"/>
      <c r="B167" s="516">
        <v>1</v>
      </c>
      <c r="C167" s="589"/>
      <c r="D167" s="172"/>
      <c r="E167" s="275" t="s">
        <v>1074</v>
      </c>
      <c r="F167" s="422"/>
      <c r="G167" s="417"/>
      <c r="H167" s="62">
        <f>IF(F167="x",B167,)</f>
        <v>0</v>
      </c>
    </row>
    <row r="168" spans="1:8" ht="36" x14ac:dyDescent="0.2">
      <c r="A168" s="567"/>
      <c r="B168" s="506">
        <v>2</v>
      </c>
      <c r="C168" s="590"/>
      <c r="D168" s="172"/>
      <c r="E168" s="275" t="s">
        <v>1278</v>
      </c>
      <c r="F168" s="422"/>
      <c r="G168" s="417"/>
      <c r="H168" s="62">
        <f t="shared" ref="H168:H171" si="17">IF(F168="x",B168,)</f>
        <v>0</v>
      </c>
    </row>
    <row r="169" spans="1:8" ht="38.450000000000003" customHeight="1" x14ac:dyDescent="0.2">
      <c r="A169" s="567"/>
      <c r="B169" s="507">
        <v>3</v>
      </c>
      <c r="C169" s="577"/>
      <c r="D169" s="172"/>
      <c r="E169" s="275" t="s">
        <v>1037</v>
      </c>
      <c r="F169" s="422"/>
      <c r="G169" s="417"/>
      <c r="H169" s="62">
        <f t="shared" si="17"/>
        <v>0</v>
      </c>
    </row>
    <row r="170" spans="1:8" ht="36.6" customHeight="1" x14ac:dyDescent="0.2">
      <c r="A170" s="567"/>
      <c r="B170" s="508">
        <v>4</v>
      </c>
      <c r="C170" s="578"/>
      <c r="D170" s="172"/>
      <c r="E170" s="275" t="s">
        <v>1279</v>
      </c>
      <c r="F170" s="422"/>
      <c r="G170" s="417"/>
      <c r="H170" s="62">
        <f t="shared" si="17"/>
        <v>0</v>
      </c>
    </row>
    <row r="171" spans="1:8" ht="39" customHeight="1" thickBot="1" x14ac:dyDescent="0.25">
      <c r="A171" s="567"/>
      <c r="B171" s="513">
        <v>5</v>
      </c>
      <c r="C171" s="572"/>
      <c r="D171" s="173"/>
      <c r="E171" s="248" t="s">
        <v>1280</v>
      </c>
      <c r="F171" s="423"/>
      <c r="G171" s="418"/>
      <c r="H171" s="62">
        <f t="shared" si="17"/>
        <v>0</v>
      </c>
    </row>
    <row r="172" spans="1:8" ht="12.75" thickBot="1" x14ac:dyDescent="0.25">
      <c r="A172" s="567"/>
      <c r="B172" s="62"/>
      <c r="C172" s="62"/>
      <c r="D172" s="62"/>
      <c r="E172" s="62"/>
      <c r="F172" s="424"/>
      <c r="G172" s="416"/>
      <c r="H172" s="205" t="str">
        <f>IF(COUNTIF(F167:F171,"x")=1,AVERAGE(H167:H171)*5,"niet / onjuist ingevuld")</f>
        <v>niet / onjuist ingevuld</v>
      </c>
    </row>
    <row r="173" spans="1:8" ht="18" x14ac:dyDescent="0.25">
      <c r="A173" s="567"/>
      <c r="B173" s="573" t="s">
        <v>970</v>
      </c>
      <c r="C173" s="574"/>
      <c r="D173" s="574" t="s">
        <v>453</v>
      </c>
      <c r="E173" s="192" t="s">
        <v>979</v>
      </c>
      <c r="F173" s="582" t="s">
        <v>1244</v>
      </c>
      <c r="G173" s="587" t="s">
        <v>1048</v>
      </c>
    </row>
    <row r="174" spans="1:8" ht="25.15" customHeight="1" x14ac:dyDescent="0.2">
      <c r="A174" s="567"/>
      <c r="B174" s="575"/>
      <c r="C174" s="576"/>
      <c r="D174" s="576"/>
      <c r="E174" s="193" t="s">
        <v>971</v>
      </c>
      <c r="F174" s="583"/>
      <c r="G174" s="588"/>
    </row>
    <row r="175" spans="1:8" ht="18" x14ac:dyDescent="0.2">
      <c r="A175" s="567"/>
      <c r="B175" s="516">
        <v>1</v>
      </c>
      <c r="C175" s="589"/>
      <c r="D175" s="172"/>
      <c r="E175" s="275" t="s">
        <v>921</v>
      </c>
      <c r="F175" s="422"/>
      <c r="G175" s="417"/>
      <c r="H175" s="62">
        <f>IF(F175="x",B175,)</f>
        <v>0</v>
      </c>
    </row>
    <row r="176" spans="1:8" ht="18" x14ac:dyDescent="0.2">
      <c r="A176" s="567"/>
      <c r="B176" s="506">
        <v>2</v>
      </c>
      <c r="C176" s="590"/>
      <c r="D176" s="172"/>
      <c r="E176" s="275" t="s">
        <v>922</v>
      </c>
      <c r="F176" s="422"/>
      <c r="G176" s="417"/>
      <c r="H176" s="62">
        <f t="shared" ref="H176:H179" si="18">IF(F176="x",B176,)</f>
        <v>0</v>
      </c>
    </row>
    <row r="177" spans="1:8" ht="36" x14ac:dyDescent="0.2">
      <c r="A177" s="567"/>
      <c r="B177" s="507">
        <v>3</v>
      </c>
      <c r="C177" s="577"/>
      <c r="D177" s="172"/>
      <c r="E177" s="275" t="s">
        <v>1007</v>
      </c>
      <c r="F177" s="422"/>
      <c r="G177" s="417"/>
      <c r="H177" s="62">
        <f t="shared" si="18"/>
        <v>0</v>
      </c>
    </row>
    <row r="178" spans="1:8" ht="46.9" customHeight="1" x14ac:dyDescent="0.2">
      <c r="A178" s="567"/>
      <c r="B178" s="508">
        <v>4</v>
      </c>
      <c r="C178" s="578"/>
      <c r="D178" s="172"/>
      <c r="E178" s="275" t="s">
        <v>1403</v>
      </c>
      <c r="F178" s="422"/>
      <c r="G178" s="417"/>
      <c r="H178" s="62">
        <f t="shared" si="18"/>
        <v>0</v>
      </c>
    </row>
    <row r="179" spans="1:8" ht="73.150000000000006" customHeight="1" thickBot="1" x14ac:dyDescent="0.25">
      <c r="A179" s="567"/>
      <c r="B179" s="513">
        <v>5</v>
      </c>
      <c r="C179" s="572"/>
      <c r="D179" s="173"/>
      <c r="E179" s="248" t="s">
        <v>1404</v>
      </c>
      <c r="F179" s="423"/>
      <c r="G179" s="418"/>
      <c r="H179" s="62">
        <f t="shared" si="18"/>
        <v>0</v>
      </c>
    </row>
    <row r="180" spans="1:8" ht="12.75" thickBot="1" x14ac:dyDescent="0.25">
      <c r="A180" s="567"/>
      <c r="B180" s="62"/>
      <c r="C180" s="62"/>
      <c r="D180" s="62"/>
      <c r="E180" s="62"/>
      <c r="F180" s="424"/>
      <c r="G180" s="416"/>
      <c r="H180" s="205" t="str">
        <f>IF(COUNTIF(F175:F179,"x")=1,AVERAGE(H175:H179)*5,"niet / onjuist ingevuld")</f>
        <v>niet / onjuist ingevuld</v>
      </c>
    </row>
    <row r="181" spans="1:8" ht="18" x14ac:dyDescent="0.25">
      <c r="A181" s="567"/>
      <c r="B181" s="573" t="s">
        <v>970</v>
      </c>
      <c r="C181" s="574"/>
      <c r="D181" s="574" t="s">
        <v>453</v>
      </c>
      <c r="E181" s="192" t="s">
        <v>1281</v>
      </c>
      <c r="F181" s="582" t="s">
        <v>1244</v>
      </c>
      <c r="G181" s="587" t="s">
        <v>1048</v>
      </c>
    </row>
    <row r="182" spans="1:8" ht="21" customHeight="1" x14ac:dyDescent="0.2">
      <c r="A182" s="567"/>
      <c r="B182" s="575"/>
      <c r="C182" s="576"/>
      <c r="D182" s="576"/>
      <c r="E182" s="193" t="s">
        <v>971</v>
      </c>
      <c r="F182" s="583"/>
      <c r="G182" s="588"/>
    </row>
    <row r="183" spans="1:8" ht="24" x14ac:dyDescent="0.2">
      <c r="A183" s="567"/>
      <c r="B183" s="516">
        <v>1</v>
      </c>
      <c r="C183" s="589"/>
      <c r="D183" s="172"/>
      <c r="E183" s="275" t="s">
        <v>1075</v>
      </c>
      <c r="F183" s="422"/>
      <c r="G183" s="417"/>
      <c r="H183" s="62">
        <f>IF(F183="x",B183,)</f>
        <v>0</v>
      </c>
    </row>
    <row r="184" spans="1:8" ht="24" x14ac:dyDescent="0.2">
      <c r="A184" s="567"/>
      <c r="B184" s="506">
        <v>2</v>
      </c>
      <c r="C184" s="590"/>
      <c r="D184" s="172"/>
      <c r="E184" s="275" t="s">
        <v>1076</v>
      </c>
      <c r="F184" s="422"/>
      <c r="G184" s="417"/>
      <c r="H184" s="62">
        <f t="shared" ref="H184:H187" si="19">IF(F184="x",B184,)</f>
        <v>0</v>
      </c>
    </row>
    <row r="185" spans="1:8" ht="37.15" customHeight="1" x14ac:dyDescent="0.2">
      <c r="A185" s="567"/>
      <c r="B185" s="507">
        <v>3</v>
      </c>
      <c r="C185" s="577"/>
      <c r="D185" s="172"/>
      <c r="E185" s="275" t="s">
        <v>1077</v>
      </c>
      <c r="F185" s="422"/>
      <c r="G185" s="417"/>
      <c r="H185" s="62">
        <f t="shared" si="19"/>
        <v>0</v>
      </c>
    </row>
    <row r="186" spans="1:8" ht="36" x14ac:dyDescent="0.2">
      <c r="A186" s="567"/>
      <c r="B186" s="508">
        <v>4</v>
      </c>
      <c r="C186" s="578"/>
      <c r="D186" s="172"/>
      <c r="E186" s="275" t="s">
        <v>1282</v>
      </c>
      <c r="F186" s="422"/>
      <c r="G186" s="417"/>
      <c r="H186" s="62">
        <f t="shared" si="19"/>
        <v>0</v>
      </c>
    </row>
    <row r="187" spans="1:8" ht="36.75" thickBot="1" x14ac:dyDescent="0.25">
      <c r="A187" s="568"/>
      <c r="B187" s="513">
        <v>5</v>
      </c>
      <c r="C187" s="572"/>
      <c r="D187" s="173"/>
      <c r="E187" s="248" t="s">
        <v>1283</v>
      </c>
      <c r="F187" s="423"/>
      <c r="G187" s="418"/>
      <c r="H187" s="62">
        <f t="shared" si="19"/>
        <v>0</v>
      </c>
    </row>
    <row r="188" spans="1:8" ht="12.75" thickBot="1" x14ac:dyDescent="0.25">
      <c r="G188" s="400"/>
      <c r="H188" s="205" t="str">
        <f>IF(COUNTIF(F183:F187,"x")=1,AVERAGE(H183:H187)*5,"niet / onjuist ingevuld")</f>
        <v>niet / onjuist ingevuld</v>
      </c>
    </row>
    <row r="189" spans="1:8" ht="18" x14ac:dyDescent="0.25">
      <c r="A189" s="584" t="str">
        <f>B22</f>
        <v>1.G Audits</v>
      </c>
      <c r="B189" s="573" t="s">
        <v>970</v>
      </c>
      <c r="C189" s="574"/>
      <c r="D189" s="574" t="s">
        <v>453</v>
      </c>
      <c r="E189" s="192" t="s">
        <v>980</v>
      </c>
      <c r="F189" s="582" t="s">
        <v>1244</v>
      </c>
      <c r="G189" s="587" t="s">
        <v>1048</v>
      </c>
    </row>
    <row r="190" spans="1:8" ht="24.6" customHeight="1" x14ac:dyDescent="0.2">
      <c r="A190" s="585"/>
      <c r="B190" s="575"/>
      <c r="C190" s="576"/>
      <c r="D190" s="576"/>
      <c r="E190" s="193" t="s">
        <v>971</v>
      </c>
      <c r="F190" s="583"/>
      <c r="G190" s="588"/>
    </row>
    <row r="191" spans="1:8" ht="35.450000000000003" customHeight="1" x14ac:dyDescent="0.2">
      <c r="A191" s="585"/>
      <c r="B191" s="516">
        <v>1</v>
      </c>
      <c r="C191" s="589"/>
      <c r="D191" s="172"/>
      <c r="E191" s="275" t="s">
        <v>923</v>
      </c>
      <c r="F191" s="422"/>
      <c r="G191" s="417"/>
      <c r="H191" s="62">
        <f>IF(F191="x",B191,)</f>
        <v>0</v>
      </c>
    </row>
    <row r="192" spans="1:8" ht="35.450000000000003" customHeight="1" x14ac:dyDescent="0.2">
      <c r="A192" s="585"/>
      <c r="B192" s="506">
        <v>2</v>
      </c>
      <c r="C192" s="590"/>
      <c r="D192" s="172"/>
      <c r="E192" s="275" t="s">
        <v>1078</v>
      </c>
      <c r="F192" s="422"/>
      <c r="G192" s="417"/>
      <c r="H192" s="62">
        <f t="shared" ref="H192:H195" si="20">IF(F192="x",B192,)</f>
        <v>0</v>
      </c>
    </row>
    <row r="193" spans="1:8" ht="51" customHeight="1" x14ac:dyDescent="0.2">
      <c r="A193" s="585"/>
      <c r="B193" s="507">
        <v>3</v>
      </c>
      <c r="C193" s="577"/>
      <c r="D193" s="172"/>
      <c r="E193" s="275" t="s">
        <v>1284</v>
      </c>
      <c r="F193" s="422"/>
      <c r="G193" s="417"/>
      <c r="H193" s="62">
        <f t="shared" si="20"/>
        <v>0</v>
      </c>
    </row>
    <row r="194" spans="1:8" ht="24" x14ac:dyDescent="0.2">
      <c r="A194" s="585"/>
      <c r="B194" s="508">
        <v>4</v>
      </c>
      <c r="C194" s="578"/>
      <c r="D194" s="172"/>
      <c r="E194" s="275" t="s">
        <v>1079</v>
      </c>
      <c r="F194" s="422"/>
      <c r="G194" s="417"/>
      <c r="H194" s="62">
        <f t="shared" si="20"/>
        <v>0</v>
      </c>
    </row>
    <row r="195" spans="1:8" ht="24.75" thickBot="1" x14ac:dyDescent="0.25">
      <c r="A195" s="586"/>
      <c r="B195" s="513">
        <v>5</v>
      </c>
      <c r="C195" s="572"/>
      <c r="D195" s="173"/>
      <c r="E195" s="248" t="s">
        <v>1080</v>
      </c>
      <c r="F195" s="423"/>
      <c r="G195" s="418"/>
      <c r="H195" s="62">
        <f t="shared" si="20"/>
        <v>0</v>
      </c>
    </row>
    <row r="196" spans="1:8" x14ac:dyDescent="0.2">
      <c r="H196" s="205" t="str">
        <f>IF(COUNTIF(F191:F195,"x")=1,AVERAGE(H191:H195)*5,"niet / onjuist ingevuld")</f>
        <v>niet / onjuist ingevuld</v>
      </c>
    </row>
    <row r="304" spans="5:5" x14ac:dyDescent="0.2">
      <c r="E304" s="287"/>
    </row>
  </sheetData>
  <sheetProtection password="88C7" sheet="1" objects="1" scenarios="1" selectLockedCells="1"/>
  <mergeCells count="218">
    <mergeCell ref="D10:D14"/>
    <mergeCell ref="G11:G15"/>
    <mergeCell ref="D15:D16"/>
    <mergeCell ref="G17:G21"/>
    <mergeCell ref="B1:E1"/>
    <mergeCell ref="A2:A22"/>
    <mergeCell ref="D2:D3"/>
    <mergeCell ref="G2:G3"/>
    <mergeCell ref="D4:D6"/>
    <mergeCell ref="G4:G7"/>
    <mergeCell ref="D7:D9"/>
    <mergeCell ref="G8:G10"/>
    <mergeCell ref="B2:C6"/>
    <mergeCell ref="B7:C9"/>
    <mergeCell ref="B10:C13"/>
    <mergeCell ref="B14:C17"/>
    <mergeCell ref="B18:C18"/>
    <mergeCell ref="B19:C21"/>
    <mergeCell ref="B22:C22"/>
    <mergeCell ref="B41:C41"/>
    <mergeCell ref="B43:C44"/>
    <mergeCell ref="D43:D44"/>
    <mergeCell ref="F43:F44"/>
    <mergeCell ref="B34:C36"/>
    <mergeCell ref="D34:D36"/>
    <mergeCell ref="F34:F36"/>
    <mergeCell ref="B51:C52"/>
    <mergeCell ref="D51:D52"/>
    <mergeCell ref="F51:F52"/>
    <mergeCell ref="G34:G36"/>
    <mergeCell ref="B37:C37"/>
    <mergeCell ref="B38:C38"/>
    <mergeCell ref="B26:C27"/>
    <mergeCell ref="D26:D27"/>
    <mergeCell ref="F26:F27"/>
    <mergeCell ref="G26:G27"/>
    <mergeCell ref="B28:C28"/>
    <mergeCell ref="B29:C29"/>
    <mergeCell ref="B30:C30"/>
    <mergeCell ref="B31:C31"/>
    <mergeCell ref="B32:C32"/>
    <mergeCell ref="G51:G52"/>
    <mergeCell ref="B53:C53"/>
    <mergeCell ref="B54:C54"/>
    <mergeCell ref="G43:G44"/>
    <mergeCell ref="B45:C45"/>
    <mergeCell ref="B46:C46"/>
    <mergeCell ref="B47:C47"/>
    <mergeCell ref="B48:C48"/>
    <mergeCell ref="B49:C49"/>
    <mergeCell ref="G59:G60"/>
    <mergeCell ref="B61:C61"/>
    <mergeCell ref="B62:C62"/>
    <mergeCell ref="B63:C63"/>
    <mergeCell ref="B64:C64"/>
    <mergeCell ref="B65:C65"/>
    <mergeCell ref="B55:C55"/>
    <mergeCell ref="B56:C56"/>
    <mergeCell ref="B57:C57"/>
    <mergeCell ref="B59:C60"/>
    <mergeCell ref="D59:D60"/>
    <mergeCell ref="F59:F60"/>
    <mergeCell ref="D75:D76"/>
    <mergeCell ref="F75:F76"/>
    <mergeCell ref="G75:G76"/>
    <mergeCell ref="B77:C77"/>
    <mergeCell ref="B78:C78"/>
    <mergeCell ref="A67:A89"/>
    <mergeCell ref="B67:C68"/>
    <mergeCell ref="D67:D68"/>
    <mergeCell ref="F67:F68"/>
    <mergeCell ref="G67:G68"/>
    <mergeCell ref="B69:C69"/>
    <mergeCell ref="B70:C70"/>
    <mergeCell ref="B71:C71"/>
    <mergeCell ref="B72:C72"/>
    <mergeCell ref="B73:C73"/>
    <mergeCell ref="G83:G84"/>
    <mergeCell ref="B85:C85"/>
    <mergeCell ref="B86:C86"/>
    <mergeCell ref="B87:C87"/>
    <mergeCell ref="B88:C88"/>
    <mergeCell ref="B89:C89"/>
    <mergeCell ref="B79:C79"/>
    <mergeCell ref="B80:C80"/>
    <mergeCell ref="D83:D84"/>
    <mergeCell ref="F83:F84"/>
    <mergeCell ref="G99:G101"/>
    <mergeCell ref="B102:C102"/>
    <mergeCell ref="B103:C103"/>
    <mergeCell ref="B91:C92"/>
    <mergeCell ref="D91:D92"/>
    <mergeCell ref="F91:F92"/>
    <mergeCell ref="G91:G92"/>
    <mergeCell ref="B93:C93"/>
    <mergeCell ref="B94:C94"/>
    <mergeCell ref="B95:C95"/>
    <mergeCell ref="B96:C96"/>
    <mergeCell ref="B97:C97"/>
    <mergeCell ref="B99:C101"/>
    <mergeCell ref="D117:D118"/>
    <mergeCell ref="B141:C142"/>
    <mergeCell ref="D141:D142"/>
    <mergeCell ref="D99:D101"/>
    <mergeCell ref="F99:F101"/>
    <mergeCell ref="F117:F118"/>
    <mergeCell ref="G117:G118"/>
    <mergeCell ref="B119:C119"/>
    <mergeCell ref="B120:C120"/>
    <mergeCell ref="G108:G110"/>
    <mergeCell ref="B111:C111"/>
    <mergeCell ref="B112:C112"/>
    <mergeCell ref="B113:C113"/>
    <mergeCell ref="B114:C114"/>
    <mergeCell ref="B115:C115"/>
    <mergeCell ref="B104:C104"/>
    <mergeCell ref="B105:C105"/>
    <mergeCell ref="B106:C106"/>
    <mergeCell ref="B108:C110"/>
    <mergeCell ref="D108:D110"/>
    <mergeCell ref="F108:F110"/>
    <mergeCell ref="F125:F126"/>
    <mergeCell ref="G125:G126"/>
    <mergeCell ref="B127:C127"/>
    <mergeCell ref="B128:C128"/>
    <mergeCell ref="B129:C129"/>
    <mergeCell ref="B130:C130"/>
    <mergeCell ref="B121:C121"/>
    <mergeCell ref="B122:C122"/>
    <mergeCell ref="B123:C123"/>
    <mergeCell ref="B125:C126"/>
    <mergeCell ref="D125:D126"/>
    <mergeCell ref="F141:F142"/>
    <mergeCell ref="G141:G142"/>
    <mergeCell ref="B143:C143"/>
    <mergeCell ref="B144:C144"/>
    <mergeCell ref="F133:F134"/>
    <mergeCell ref="G133:G134"/>
    <mergeCell ref="B135:C135"/>
    <mergeCell ref="B136:C136"/>
    <mergeCell ref="B137:C137"/>
    <mergeCell ref="B138:C138"/>
    <mergeCell ref="B133:C134"/>
    <mergeCell ref="D133:D134"/>
    <mergeCell ref="B139:C139"/>
    <mergeCell ref="D157:D158"/>
    <mergeCell ref="F157:F158"/>
    <mergeCell ref="G157:G158"/>
    <mergeCell ref="B159:C159"/>
    <mergeCell ref="B160:C160"/>
    <mergeCell ref="B161:C161"/>
    <mergeCell ref="B162:C162"/>
    <mergeCell ref="B163:C163"/>
    <mergeCell ref="G149:G150"/>
    <mergeCell ref="B151:C151"/>
    <mergeCell ref="B152:C152"/>
    <mergeCell ref="B153:C153"/>
    <mergeCell ref="B154:C154"/>
    <mergeCell ref="B155:C155"/>
    <mergeCell ref="B149:C150"/>
    <mergeCell ref="D149:D150"/>
    <mergeCell ref="F149:F150"/>
    <mergeCell ref="D173:D174"/>
    <mergeCell ref="F173:F174"/>
    <mergeCell ref="G173:G174"/>
    <mergeCell ref="B175:C175"/>
    <mergeCell ref="B176:C176"/>
    <mergeCell ref="B165:C166"/>
    <mergeCell ref="D165:D166"/>
    <mergeCell ref="F165:F166"/>
    <mergeCell ref="G165:G166"/>
    <mergeCell ref="B167:C167"/>
    <mergeCell ref="B168:C168"/>
    <mergeCell ref="B169:C169"/>
    <mergeCell ref="B170:C170"/>
    <mergeCell ref="B171:C171"/>
    <mergeCell ref="D181:D182"/>
    <mergeCell ref="F181:F182"/>
    <mergeCell ref="A189:A195"/>
    <mergeCell ref="B189:C190"/>
    <mergeCell ref="D189:D190"/>
    <mergeCell ref="F189:F190"/>
    <mergeCell ref="G189:G190"/>
    <mergeCell ref="B191:C191"/>
    <mergeCell ref="B192:C192"/>
    <mergeCell ref="B193:C193"/>
    <mergeCell ref="B194:C194"/>
    <mergeCell ref="B195:C195"/>
    <mergeCell ref="G181:G182"/>
    <mergeCell ref="B183:C183"/>
    <mergeCell ref="B184:C184"/>
    <mergeCell ref="B185:C185"/>
    <mergeCell ref="B186:C186"/>
    <mergeCell ref="B187:C187"/>
    <mergeCell ref="A26:A41"/>
    <mergeCell ref="A43:A65"/>
    <mergeCell ref="A91:A106"/>
    <mergeCell ref="A108:A123"/>
    <mergeCell ref="A125:A139"/>
    <mergeCell ref="A141:A155"/>
    <mergeCell ref="A165:A187"/>
    <mergeCell ref="B179:C179"/>
    <mergeCell ref="B181:C182"/>
    <mergeCell ref="B173:C174"/>
    <mergeCell ref="B177:C177"/>
    <mergeCell ref="B178:C178"/>
    <mergeCell ref="A157:A163"/>
    <mergeCell ref="B157:C158"/>
    <mergeCell ref="B145:C145"/>
    <mergeCell ref="B146:C146"/>
    <mergeCell ref="B147:C147"/>
    <mergeCell ref="B131:C131"/>
    <mergeCell ref="B117:C118"/>
    <mergeCell ref="B81:C81"/>
    <mergeCell ref="B83:C84"/>
    <mergeCell ref="B75:C76"/>
    <mergeCell ref="B39:C39"/>
    <mergeCell ref="B40:C40"/>
  </mergeCells>
  <dataValidations count="1">
    <dataValidation type="list" allowBlank="1" showInputMessage="1" showErrorMessage="1" sqref="F191:F195 F28:F32 F183:F187 F175:F179 F167:F171 F159:F163 F151:F155 F143:F147 F135:F139 F127:F131 F119:F123 F111:F115 F102:F106 F93:F97 F85:F89 F77:F81 F69:F73 F61:F65 F53:F57 F45:F49 F37:F41">
      <formula1>$F$2:$F$3</formula1>
    </dataValidation>
  </dataValidations>
  <pageMargins left="0.70866141732283472" right="0.70866141732283472" top="0.74803149606299213" bottom="0.74803149606299213" header="0.31496062992125984" footer="0.31496062992125984"/>
  <pageSetup paperSize="9" scale="72" fitToHeight="25" orientation="landscape" horizontalDpi="1200" verticalDpi="1200" r:id="rId1"/>
  <headerFooter>
    <oddHeader>&amp;C&amp;"Arial,Vet"&amp;8Self Assessment Questionnaire&amp;"Arial,Standaard"
Opgesteld door Veiligheid Voorop is samenwerking met Royal HaskoningDHV</oddHeader>
    <oddFooter>&amp;CVersie juni 2015</oddFooter>
  </headerFooter>
  <rowBreaks count="9" manualBreakCount="9">
    <brk id="25" max="6" man="1"/>
    <brk id="42" max="6" man="1"/>
    <brk id="66" max="6" man="1"/>
    <brk id="89" max="6" man="1"/>
    <brk id="106" max="6" man="1"/>
    <brk id="124" max="6" man="1"/>
    <brk id="139" max="6" man="1"/>
    <brk id="164" max="6" man="1"/>
    <brk id="18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ISO HLS</vt:lpstr>
      <vt:lpstr>SAQ systeemelementen cross ref</vt:lpstr>
      <vt:lpstr>SAQ veiligheidscultuur </vt:lpstr>
      <vt:lpstr>SAQ VBS oud</vt:lpstr>
      <vt:lpstr>SAQ resultaten</vt:lpstr>
      <vt:lpstr>VBS</vt:lpstr>
      <vt:lpstr>Voorblad</vt:lpstr>
      <vt:lpstr>Cross reference</vt:lpstr>
      <vt:lpstr>Veiligheidscultuur</vt:lpstr>
      <vt:lpstr>Veiligheidscultuur verw enquett</vt:lpstr>
      <vt:lpstr>Veiligheidsmanagement</vt:lpstr>
      <vt:lpstr>Technische installaties</vt:lpstr>
      <vt:lpstr>Resultaten</vt:lpstr>
      <vt:lpstr>Vragen met Nee</vt:lpstr>
      <vt:lpstr>Verbeterplan</vt:lpstr>
      <vt:lpstr>'SAQ resultaten'!Print_Area</vt:lpstr>
      <vt:lpstr>'SAQ VBS oud'!Print_Area</vt:lpstr>
      <vt:lpstr>'SAQ veiligheidscultuur '!Print_Area</vt:lpstr>
      <vt:lpstr>'Technische installaties'!Print_Area</vt:lpstr>
      <vt:lpstr>Veiligheidscultuur!Print_Area</vt:lpstr>
      <vt:lpstr>Veiligheidsmanagement!Print_Area</vt:lpstr>
    </vt:vector>
  </TitlesOfParts>
  <Company>DHV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 Workbook</dc:title>
  <dc:creator>Joost Scheepers</dc:creator>
  <cp:lastModifiedBy>Joost Scheepers</cp:lastModifiedBy>
  <cp:lastPrinted>2015-06-19T07:37:07Z</cp:lastPrinted>
  <dcterms:created xsi:type="dcterms:W3CDTF">2012-10-22T06:27:47Z</dcterms:created>
  <dcterms:modified xsi:type="dcterms:W3CDTF">2016-03-15T19:00:57Z</dcterms:modified>
</cp:coreProperties>
</file>