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d.docs.live.net/db71a774bd17bcca/SDN/SDN ProgrammaBureau/"/>
    </mc:Choice>
  </mc:AlternateContent>
  <xr:revisionPtr revIDLastSave="257" documentId="8_{90307694-EADB-40C4-8CD7-A3376C1FC3E0}" xr6:coauthVersionLast="47" xr6:coauthVersionMax="47" xr10:uidLastSave="{3D1592C3-D58B-44AE-975E-D22778F2BB3E}"/>
  <bookViews>
    <workbookView xWindow="-120" yWindow="-120" windowWidth="51840" windowHeight="21240" activeTab="1" xr2:uid="{B705D87D-C809-43FD-A64A-4E2FC33B9F46}"/>
  </bookViews>
  <sheets>
    <sheet name="Introductie" sheetId="14" r:id="rId1"/>
    <sheet name="Incident formulier" sheetId="21" r:id="rId2"/>
    <sheet name="Lijst" sheetId="2" state="hidden" r:id="rId3"/>
    <sheet name="GHS" sheetId="24" r:id="rId4"/>
    <sheet name="API Lijst gevaarlijke stoffen" sheetId="23" state="hidden"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81" i="21" l="1"/>
  <c r="C79" i="21"/>
  <c r="C64" i="21"/>
  <c r="B59" i="21"/>
  <c r="C59" i="21" s="1"/>
  <c r="B60" i="21"/>
  <c r="C60" i="21" s="1"/>
  <c r="B61" i="21"/>
  <c r="E61" i="21" s="1"/>
  <c r="B62" i="21"/>
  <c r="C62" i="21" s="1"/>
  <c r="B58" i="21"/>
  <c r="G18" i="21"/>
  <c r="G19" i="21"/>
  <c r="G20" i="21"/>
  <c r="G21" i="21"/>
  <c r="F18" i="21"/>
  <c r="F19" i="21"/>
  <c r="F20" i="21"/>
  <c r="F21" i="21"/>
  <c r="F22" i="21"/>
  <c r="G22" i="21"/>
  <c r="J90" i="24"/>
  <c r="I90" i="24"/>
  <c r="H90" i="24"/>
  <c r="H6" i="24"/>
  <c r="I6" i="24"/>
  <c r="J6" i="24"/>
  <c r="H7" i="24"/>
  <c r="I7" i="24"/>
  <c r="J7" i="24"/>
  <c r="H8" i="24"/>
  <c r="I8" i="24"/>
  <c r="J8" i="24"/>
  <c r="H9" i="24"/>
  <c r="I9" i="24"/>
  <c r="J9" i="24"/>
  <c r="H10" i="24"/>
  <c r="I10" i="24"/>
  <c r="J10" i="24"/>
  <c r="H11" i="24"/>
  <c r="I11" i="24"/>
  <c r="J11" i="24"/>
  <c r="H12" i="24"/>
  <c r="I12" i="24"/>
  <c r="J12" i="24"/>
  <c r="H13" i="24"/>
  <c r="I13" i="24"/>
  <c r="J13" i="24"/>
  <c r="H14" i="24"/>
  <c r="I14" i="24"/>
  <c r="J14" i="24"/>
  <c r="H15" i="24"/>
  <c r="I15" i="24"/>
  <c r="J15" i="24"/>
  <c r="H16" i="24"/>
  <c r="I16" i="24"/>
  <c r="J16" i="24"/>
  <c r="H17" i="24"/>
  <c r="I17" i="24"/>
  <c r="J17" i="24"/>
  <c r="H18" i="24"/>
  <c r="I18" i="24"/>
  <c r="J18" i="24"/>
  <c r="H19" i="24"/>
  <c r="I19" i="24"/>
  <c r="J19" i="24"/>
  <c r="H20" i="24"/>
  <c r="I20" i="24"/>
  <c r="J20" i="24"/>
  <c r="H21" i="24"/>
  <c r="I21" i="24"/>
  <c r="J21" i="24"/>
  <c r="H22" i="24"/>
  <c r="I22" i="24"/>
  <c r="J22" i="24"/>
  <c r="H23" i="24"/>
  <c r="I23" i="24"/>
  <c r="J23" i="24"/>
  <c r="H24" i="24"/>
  <c r="I24" i="24"/>
  <c r="J24" i="24"/>
  <c r="H25" i="24"/>
  <c r="I25" i="24"/>
  <c r="J25" i="24"/>
  <c r="H26" i="24"/>
  <c r="I26" i="24"/>
  <c r="J26" i="24"/>
  <c r="H27" i="24"/>
  <c r="I27" i="24"/>
  <c r="J27" i="24"/>
  <c r="H28" i="24"/>
  <c r="I28" i="24"/>
  <c r="J28" i="24"/>
  <c r="H29" i="24"/>
  <c r="I29" i="24"/>
  <c r="J29" i="24"/>
  <c r="H30" i="24"/>
  <c r="I30" i="24"/>
  <c r="J30" i="24"/>
  <c r="H31" i="24"/>
  <c r="I31" i="24"/>
  <c r="J31" i="24"/>
  <c r="H32" i="24"/>
  <c r="I32" i="24"/>
  <c r="J32" i="24"/>
  <c r="H33" i="24"/>
  <c r="I33" i="24"/>
  <c r="J33" i="24"/>
  <c r="H34" i="24"/>
  <c r="I34" i="24"/>
  <c r="J34" i="24"/>
  <c r="H35" i="24"/>
  <c r="I35" i="24"/>
  <c r="J35" i="24"/>
  <c r="H36" i="24"/>
  <c r="I36" i="24"/>
  <c r="J36" i="24"/>
  <c r="H37" i="24"/>
  <c r="I37" i="24"/>
  <c r="J37" i="24"/>
  <c r="H38" i="24"/>
  <c r="I38" i="24"/>
  <c r="J38" i="24"/>
  <c r="H39" i="24"/>
  <c r="I39" i="24"/>
  <c r="J39" i="24"/>
  <c r="H40" i="24"/>
  <c r="I40" i="24"/>
  <c r="J40" i="24"/>
  <c r="H41" i="24"/>
  <c r="I41" i="24"/>
  <c r="J41" i="24"/>
  <c r="H42" i="24"/>
  <c r="I42" i="24"/>
  <c r="J42" i="24"/>
  <c r="H43" i="24"/>
  <c r="I43" i="24"/>
  <c r="J43" i="24"/>
  <c r="H44" i="24"/>
  <c r="I44" i="24"/>
  <c r="J44" i="24"/>
  <c r="H45" i="24"/>
  <c r="I45" i="24"/>
  <c r="J45" i="24"/>
  <c r="H46" i="24"/>
  <c r="I46" i="24"/>
  <c r="J46" i="24"/>
  <c r="H47" i="24"/>
  <c r="I47" i="24"/>
  <c r="J47" i="24"/>
  <c r="H48" i="24"/>
  <c r="I48" i="24"/>
  <c r="J48" i="24"/>
  <c r="H49" i="24"/>
  <c r="I49" i="24"/>
  <c r="J49" i="24"/>
  <c r="H50" i="24"/>
  <c r="I50" i="24"/>
  <c r="J50" i="24"/>
  <c r="H51" i="24"/>
  <c r="I51" i="24"/>
  <c r="J51" i="24"/>
  <c r="H52" i="24"/>
  <c r="I52" i="24"/>
  <c r="J52" i="24"/>
  <c r="H53" i="24"/>
  <c r="I53" i="24"/>
  <c r="J53" i="24"/>
  <c r="H54" i="24"/>
  <c r="I54" i="24"/>
  <c r="J54" i="24"/>
  <c r="H55" i="24"/>
  <c r="I55" i="24"/>
  <c r="J55" i="24"/>
  <c r="H56" i="24"/>
  <c r="I56" i="24"/>
  <c r="J56" i="24"/>
  <c r="H57" i="24"/>
  <c r="I57" i="24"/>
  <c r="J57" i="24"/>
  <c r="H58" i="24"/>
  <c r="I58" i="24"/>
  <c r="J58" i="24"/>
  <c r="H59" i="24"/>
  <c r="I59" i="24"/>
  <c r="J59" i="24"/>
  <c r="H60" i="24"/>
  <c r="I60" i="24"/>
  <c r="J60" i="24"/>
  <c r="H61" i="24"/>
  <c r="I61" i="24"/>
  <c r="J61" i="24"/>
  <c r="H62" i="24"/>
  <c r="I62" i="24"/>
  <c r="J62" i="24"/>
  <c r="H63" i="24"/>
  <c r="I63" i="24"/>
  <c r="J63" i="24"/>
  <c r="H64" i="24"/>
  <c r="I64" i="24"/>
  <c r="J64" i="24"/>
  <c r="H65" i="24"/>
  <c r="I65" i="24"/>
  <c r="J65" i="24"/>
  <c r="H66" i="24"/>
  <c r="I66" i="24"/>
  <c r="J66" i="24"/>
  <c r="H67" i="24"/>
  <c r="I67" i="24"/>
  <c r="J67" i="24"/>
  <c r="H68" i="24"/>
  <c r="I68" i="24"/>
  <c r="J68" i="24"/>
  <c r="H69" i="24"/>
  <c r="I69" i="24"/>
  <c r="J69" i="24"/>
  <c r="H70" i="24"/>
  <c r="I70" i="24"/>
  <c r="J70" i="24"/>
  <c r="H71" i="24"/>
  <c r="I71" i="24"/>
  <c r="J71" i="24"/>
  <c r="H72" i="24"/>
  <c r="I72" i="24"/>
  <c r="J72" i="24"/>
  <c r="H73" i="24"/>
  <c r="I73" i="24"/>
  <c r="J73" i="24"/>
  <c r="H74" i="24"/>
  <c r="I74" i="24"/>
  <c r="J74" i="24"/>
  <c r="H75" i="24"/>
  <c r="I75" i="24"/>
  <c r="J75" i="24"/>
  <c r="H76" i="24"/>
  <c r="I76" i="24"/>
  <c r="J76" i="24"/>
  <c r="H77" i="24"/>
  <c r="I77" i="24"/>
  <c r="J77" i="24"/>
  <c r="H78" i="24"/>
  <c r="I78" i="24"/>
  <c r="J78" i="24"/>
  <c r="H79" i="24"/>
  <c r="I79" i="24"/>
  <c r="J79" i="24"/>
  <c r="H80" i="24"/>
  <c r="I80" i="24"/>
  <c r="J80" i="24"/>
  <c r="H81" i="24"/>
  <c r="I81" i="24"/>
  <c r="J81" i="24"/>
  <c r="H82" i="24"/>
  <c r="I82" i="24"/>
  <c r="J82" i="24"/>
  <c r="H83" i="24"/>
  <c r="I83" i="24"/>
  <c r="J83" i="24"/>
  <c r="H84" i="24"/>
  <c r="I84" i="24"/>
  <c r="J84" i="24"/>
  <c r="H85" i="24"/>
  <c r="I85" i="24"/>
  <c r="J85" i="24"/>
  <c r="H86" i="24"/>
  <c r="I86" i="24"/>
  <c r="J86" i="24"/>
  <c r="H87" i="24"/>
  <c r="I87" i="24"/>
  <c r="J87" i="24"/>
  <c r="H88" i="24"/>
  <c r="I88" i="24"/>
  <c r="J88" i="24"/>
  <c r="H89" i="24"/>
  <c r="I89" i="24"/>
  <c r="J89" i="24"/>
  <c r="I91" i="24"/>
  <c r="J5" i="24"/>
  <c r="I5" i="24"/>
  <c r="H5" i="24"/>
  <c r="C76" i="21"/>
  <c r="C77" i="21"/>
  <c r="C75" i="21"/>
  <c r="C74" i="21" s="1"/>
  <c r="C70" i="21"/>
  <c r="C71" i="21"/>
  <c r="C72" i="21"/>
  <c r="C69" i="21"/>
  <c r="C68" i="21" l="1"/>
  <c r="E62" i="21"/>
  <c r="F62" i="21" s="1"/>
  <c r="E60" i="21"/>
  <c r="F60" i="21" s="1"/>
  <c r="E59" i="21"/>
  <c r="F59" i="21" s="1"/>
  <c r="C61" i="21"/>
  <c r="C58" i="21"/>
  <c r="F61" i="21"/>
  <c r="C65" i="21"/>
  <c r="E58" i="21" l="1"/>
  <c r="F58" i="21" s="1"/>
  <c r="C83" i="21" s="1"/>
  <c r="C56" i="21"/>
  <c r="B89" i="21" s="1"/>
  <c r="B88" i="21" l="1"/>
  <c r="B86" i="21"/>
  <c r="B85" i="21"/>
  <c r="B87" i="21"/>
</calcChain>
</file>

<file path=xl/sharedStrings.xml><?xml version="1.0" encoding="utf-8"?>
<sst xmlns="http://schemas.openxmlformats.org/spreadsheetml/2006/main" count="473" uniqueCount="378">
  <si>
    <t>Antwoord</t>
  </si>
  <si>
    <t>ja</t>
  </si>
  <si>
    <t>nee</t>
  </si>
  <si>
    <t>Gebeurde het incident op het eigen bedrijfsterrein in een productie, distributie, opslag, utility gebied of in een pilot plant? </t>
  </si>
  <si>
    <t xml:space="preserve">Resulteerde het incident in een formeel bevel voor het personeel of derden op de locatie om zich te begeven naar een daarvoor ingerichte schuilplaats op de locatie? Of was er – uit voorzorg - sprake van een formele evacuatie van personen op de locatie of omwonenden?  </t>
  </si>
  <si>
    <t>- kies -</t>
  </si>
  <si>
    <t>GHS classificatie tabel</t>
  </si>
  <si>
    <t>Plaats incident</t>
  </si>
  <si>
    <t>Korte omschrijving incident</t>
  </si>
  <si>
    <t>hoeveelheid [kg]</t>
  </si>
  <si>
    <t>Toestand</t>
  </si>
  <si>
    <t>&lt;look-up tabel&gt;</t>
  </si>
  <si>
    <t>Was er sprake van brand en/of explosie?</t>
  </si>
  <si>
    <r>
      <t xml:space="preserve">Was er sprake van schoonmaken / opruimen om milieuschade te voorkomen resulterend in een directe bedrijfsschade groter dan of gelijk aan </t>
    </r>
    <r>
      <rPr>
        <sz val="11"/>
        <color theme="1"/>
        <rFont val="Calibri"/>
        <family val="2"/>
      </rPr>
      <t>€ 2500?</t>
    </r>
  </si>
  <si>
    <t>Was er sprake van preventief vluchten of evacuatie naar een veilige plaats (shelter) op of buiten de locatie?</t>
  </si>
  <si>
    <t>in hoeveel tijd [uren]</t>
  </si>
  <si>
    <t>Benaming incident</t>
  </si>
  <si>
    <t>Anderzijds</t>
  </si>
  <si>
    <t>eigen medewerkers</t>
  </si>
  <si>
    <t>mensen buiten de locatie</t>
  </si>
  <si>
    <t>contractors</t>
  </si>
  <si>
    <t>In welke milieucompartiment kwamen de stoffen vrij?</t>
  </si>
  <si>
    <t>Lucht</t>
  </si>
  <si>
    <t>Bodem</t>
  </si>
  <si>
    <t>Oppervlaktewater</t>
  </si>
  <si>
    <t>Secundaire opvangvoorziening (secondary containment)</t>
  </si>
  <si>
    <r>
      <t xml:space="preserve">Was er sprake van materiele schade aan installaties resulterend in een directe bedrijfsschade groter dan of gelijk aan </t>
    </r>
    <r>
      <rPr>
        <sz val="11"/>
        <color theme="1"/>
        <rFont val="Calibri"/>
        <family val="2"/>
      </rPr>
      <t>€ 2500?</t>
    </r>
  </si>
  <si>
    <t>vloeistof</t>
  </si>
  <si>
    <t>vaste stof</t>
  </si>
  <si>
    <t>Aantal mensen dat om het leven kwam?</t>
  </si>
  <si>
    <t>Aantal mensen met een ziekenhuisopname?</t>
  </si>
  <si>
    <t>Aantal mensen met een te registreren letsel?</t>
  </si>
  <si>
    <t>Wat waren de belangrijkste vrijgekomen stoffen?</t>
  </si>
  <si>
    <t>Wat was de schade?</t>
  </si>
  <si>
    <t>Wat was de situatie ten tijde van het incident?</t>
  </si>
  <si>
    <t>Het gebeurde tijdens het opstarten van een installatie</t>
  </si>
  <si>
    <t>Het gebeurde tijdens normaal bedrijf van een installatie</t>
  </si>
  <si>
    <t>Het gebeurde tijdens het uit bedrijf nemen van een installatie (shutdown)</t>
  </si>
  <si>
    <t>Het gebeurde tijdens het laden of lossen van producten</t>
  </si>
  <si>
    <t>Het gebeurde tijdens het uitvoeren van onderhoud aan een installatie</t>
  </si>
  <si>
    <t>Was er letsel?</t>
  </si>
  <si>
    <t>Ontstond de brand in een kantoorgebouw of een laboratorium?</t>
  </si>
  <si>
    <t>namelijk:</t>
  </si>
  <si>
    <t>Incident formulier</t>
  </si>
  <si>
    <t>gasvormig (inclusief aerosolen)</t>
  </si>
  <si>
    <t>Look-up table gevaarlijke stoffen  [bron CCPS]</t>
  </si>
  <si>
    <t>TRC-1: TIH Zone A Materials</t>
  </si>
  <si>
    <t>TRC-2: TIH Zone B Materials</t>
  </si>
  <si>
    <t>TRC-3: TIH Zone C Materials</t>
  </si>
  <si>
    <t>TRC-4: TIH Zone D Materials</t>
  </si>
  <si>
    <t>TRC-5: flammable gasses (outdoor)</t>
  </si>
  <si>
    <t>TRC-5: flammable gasses (indoor)</t>
  </si>
  <si>
    <t>TRC-5: liquids with normal boiling point &lt; 35C and flash point &lt; 23 C (outdoor)</t>
  </si>
  <si>
    <t>TRC-5: liquids with normal boiling point &lt; 35C and flash point &lt; 23 C (indoor)</t>
  </si>
  <si>
    <t>TRC-6: liquids with normal boiling point &gt; 35C and flash point &lt; 23 C (outdoor)</t>
  </si>
  <si>
    <t>TRC-6: liquids with normal boiling point &gt; 35C and flash point &lt; 23 C (indoor)</t>
  </si>
  <si>
    <t>Drempelwaarde Tier 1</t>
  </si>
  <si>
    <t>TRC-6: crude oil &gt; 15 API gravity (outdoor)</t>
  </si>
  <si>
    <t>TRC-6: crude oil &gt; 15 API gravity (indoor)</t>
  </si>
  <si>
    <t>TRC-7: liquids with flash point &gt; 23 C and &lt; 60 C (outdoor)</t>
  </si>
  <si>
    <t>TRC-7: liquids with flash point &gt; 23 C and &lt; 60 C (indoor)</t>
  </si>
  <si>
    <t>TRC-7: crude oil &lt; 15 API gravity (outdoor)</t>
  </si>
  <si>
    <t>TRC-7: crude oil &lt; 15 API gravity (indoor)</t>
  </si>
  <si>
    <t>TRC-7: liquids with flash point &gt;  60 C released at a temperature at or above flash point (outdoor)</t>
  </si>
  <si>
    <t>TRC-7: liquids with flash point &gt;  60 C released at a temperature at or above flash point (indoor)</t>
  </si>
  <si>
    <t>TRC-7: UNDG class 2  - non-flammable, non-toxic gases, excluding air (Outdoor)</t>
  </si>
  <si>
    <t>TRC-7: UNDG class 2  - non-flammable, non-toxic gases, excluding air (indoor)</t>
  </si>
  <si>
    <t>TRC-8: liquids with flash point &gt; 60 C and &lt; 93 C released at a temperature below flash point (outdoor)</t>
  </si>
  <si>
    <t>TRC-8: liquids with flash point &gt; 60 C and &lt; 93 C released at a temperature below flash point (indoor)</t>
  </si>
  <si>
    <t>Drempelwaarde Tier 2</t>
  </si>
  <si>
    <t>TRC-8: strong acids / bases (outdoor)</t>
  </si>
  <si>
    <t>TRC-8: strong acids / bases (indoor)</t>
  </si>
  <si>
    <t>TRC-1: GHS-H330 (cat 1), fatal if inhaled, acute toxicity (outdoor)</t>
  </si>
  <si>
    <t>TRC-1: GHS-H330 (cat 1), fatal if inhaled, acute toxicity (indoor)</t>
  </si>
  <si>
    <t>TRC-2: GHS-H330 (cat2), fatal if inhaled, acute toxicity (outdoor)</t>
  </si>
  <si>
    <t>TRC-2: GHS-H330 (cat 2), fatal if inhaled, acute toxicity (indoor)</t>
  </si>
  <si>
    <t>TRC-3: GHS-H330 (cat3), fatal if inhaled, acute toxicity (outdoor)</t>
  </si>
  <si>
    <t>TRC-3: GHS-H330 (cat 3), fatal if inhaled, acute toxicity (indoor)</t>
  </si>
  <si>
    <t>TRC-4: GHS-H330 (cat4), fatal if inhaled, acute toxicity (outdoor)</t>
  </si>
  <si>
    <t>TRC-4: GHS-H330 (cat 4), fatal if inhaled, acute toxicity (indoor)</t>
  </si>
  <si>
    <t>Was een chemische stof of een chemisch proces direct betrokken bij het incident?</t>
  </si>
  <si>
    <t>uitstroom [kg / hr]</t>
  </si>
  <si>
    <t>eigen bedrijfsterrein in een productie gebied</t>
  </si>
  <si>
    <t>eigen bedrijfsterrein in een distributie gebied</t>
  </si>
  <si>
    <t>eigen bedrijfsterrein in een opslag gebied</t>
  </si>
  <si>
    <t>eigen bedrijfsterrein in een utility gebied</t>
  </si>
  <si>
    <t>eigen bedrijfsterrein in een  pilot plant</t>
  </si>
  <si>
    <t>anders</t>
  </si>
  <si>
    <t>Was er sprake van een emissie van een stof of het vrijkomen van energie? </t>
  </si>
  <si>
    <t>Emissie naar lucht</t>
  </si>
  <si>
    <t>Emissie naar bodem</t>
  </si>
  <si>
    <t>Emissie naar oppervlaktewater</t>
  </si>
  <si>
    <t>Resulteerde het incident in een registreerbaar ongeval van eigen medewerkers of (sub)contractors on site? Of was er sprake van ziekenhuisopname van medewerkers, (sub)contractors of van derden op het bedrijfsterrein of daarbuiten? </t>
  </si>
  <si>
    <t>Resulteerde het incident in schade (directe kosten) &gt; €2.500? </t>
  </si>
  <si>
    <t>Was de emissie van de stof boven de voor deze stof of het mengsel vastgestelde drempelwaarde?</t>
  </si>
  <si>
    <t>aantal overschrijdingen</t>
  </si>
  <si>
    <t>Analyse voor PSE classificatie</t>
  </si>
  <si>
    <t>Instructie:  gele velden invullen</t>
  </si>
  <si>
    <t>--- vul in ---</t>
  </si>
  <si>
    <t>https://rvs.rivm.nl/onderwerpen/gevaarsindeling/GHS</t>
  </si>
  <si>
    <t>Meer informatie over de GHS classificatie is te vinden op de website van RIVM:</t>
  </si>
  <si>
    <t>https://nl.wikipedia.org/wiki/Lijst_van_H-_en_P-zinnen</t>
  </si>
  <si>
    <t>Meer informatie over de lijst van gevarenaanduidingen (‘Hazard Statements’) is te vinden via:</t>
  </si>
  <si>
    <t xml:space="preserve">De gevaarsaspecten van een stof zijn vermeld op de gevarenkaart voor de betreffende stof. De European Chemicals Agency (ECHA) omvat een databank met  indelings- en etiketteringsinformatie van fabrikanten en importeurs over hun aangemelde en geregistreerde stoffen. </t>
  </si>
  <si>
    <t>https://echa.europa.eu/nl/information-on-chemicals/cl-inventory-database</t>
  </si>
  <si>
    <t xml:space="preserve">De drempelwaarde voor een stof is gerelateerd aan de gemiddelde hoeveelheid stof (in kg) die is vrijgekomen over een periode van 1 uur. Indien de tijdsduur niet bepaald kan worden, dient voor de berekening een periode van 1 uur aangehouden te worden.  </t>
  </si>
  <si>
    <t>H200</t>
  </si>
  <si>
    <t>Ontplofbare stoffen, instabiel</t>
  </si>
  <si>
    <t>"Instabiele ontplofbare stof."</t>
  </si>
  <si>
    <t>H201</t>
  </si>
  <si>
    <t>Ontplofbare stoffen, subklasse 1.1</t>
  </si>
  <si>
    <t>"Ontplofbare stof: gevaar voor massa-explosie."</t>
  </si>
  <si>
    <t>H202</t>
  </si>
  <si>
    <t>Ontplofbare stoffen, subklasse 1.2</t>
  </si>
  <si>
    <t>"Ontplofbare stof, ernstig gevaar voor scherfwerking."</t>
  </si>
  <si>
    <t>H203</t>
  </si>
  <si>
    <t>Ontplofbare stoffen, subklasse 1.3</t>
  </si>
  <si>
    <t>"Ontplofbare stof; gevaar voor brand, luchtdrukwerking of scherfwerking."</t>
  </si>
  <si>
    <t>H204</t>
  </si>
  <si>
    <t>Ontplofbare stoffen, subklasse 1.4</t>
  </si>
  <si>
    <t>"Gevaar voor brand of scherfwerking."</t>
  </si>
  <si>
    <t>H205</t>
  </si>
  <si>
    <t>Ontplofbare stoffen, subklasse 1.5</t>
  </si>
  <si>
    <t>"Gevaar voor massa-explosie bij brand."</t>
  </si>
  <si>
    <t>H207</t>
  </si>
  <si>
    <t>Ontplofbare stoffen, subklasse 1.7</t>
  </si>
  <si>
    <t>"Kan brand veroorzaken of brand bevorderen."</t>
  </si>
  <si>
    <t>H220</t>
  </si>
  <si>
    <t>Ontvlambare gassen, gevarencategorie 1</t>
  </si>
  <si>
    <t>"Zeer licht ontvlambaar gas."</t>
  </si>
  <si>
    <t>H221</t>
  </si>
  <si>
    <t>Ontvlambare gassen, gevarencategorie 2</t>
  </si>
  <si>
    <t>"Ontvlambaar gas."</t>
  </si>
  <si>
    <t>H222</t>
  </si>
  <si>
    <t>Aerosolen, gevarencategorie 1</t>
  </si>
  <si>
    <t>"Zeer licht ontvlambare aerosol."</t>
  </si>
  <si>
    <t>H223</t>
  </si>
  <si>
    <t>Aerosolen, gevarencategorie 2</t>
  </si>
  <si>
    <t>"Ontvlambare aerosol."</t>
  </si>
  <si>
    <t>H224</t>
  </si>
  <si>
    <t>Ontvlambare vloeistoffen, gevarencategorie 1</t>
  </si>
  <si>
    <t>"Zeer licht ontvlambare vloeistof en damp."</t>
  </si>
  <si>
    <t>H225</t>
  </si>
  <si>
    <t>Ontvlambare vloeistoffen, gevarencategorie 2</t>
  </si>
  <si>
    <t>"Licht ontvlambare vloeistof en damp."</t>
  </si>
  <si>
    <t>H226</t>
  </si>
  <si>
    <t>Ontvlambare vloeistoffen, gevarencategorie 3</t>
  </si>
  <si>
    <t>"Ontvlambare vloeistof en damp."</t>
  </si>
  <si>
    <t>H227</t>
  </si>
  <si>
    <t>Ontvlambare vloeistoffen, gevarencategorie 4</t>
  </si>
  <si>
    <t>"Brandbare vloeistof."</t>
  </si>
  <si>
    <t>H228</t>
  </si>
  <si>
    <t>Ontvlambare vaste stoffen, gevarencategorie 1 en 2</t>
  </si>
  <si>
    <t>"Ontvlambare vaste stof."</t>
  </si>
  <si>
    <t>H229</t>
  </si>
  <si>
    <t>Aerosolen, gevarencategorieën 1,2,3</t>
  </si>
  <si>
    <t>"Houder onder druk: kan openbarsten bij verhitting"</t>
  </si>
  <si>
    <t>H230</t>
  </si>
  <si>
    <t>Ontvlambare gassen (waaronder chemisch instabiele gassen), gevarencategorie A</t>
  </si>
  <si>
    <t>"Kan explosief reageren zelfs in afwezigheid van lucht"</t>
  </si>
  <si>
    <t>H231</t>
  </si>
  <si>
    <t>Ontvlambare gassen (waaronder chemisch instabiele gassen), gevarencategorie B</t>
  </si>
  <si>
    <t>"Kan explosief reageren zelfs in afwezigheid van lucht bij verhoogde druk en/of temperatuur"</t>
  </si>
  <si>
    <t>H240</t>
  </si>
  <si>
    <t>Zelfontledende stoffen en mengsels, type A</t>
  </si>
  <si>
    <t>Organische peroxiden, type A</t>
  </si>
  <si>
    <t>"Ontploffingsgevaar bij verwarming."</t>
  </si>
  <si>
    <t>H241</t>
  </si>
  <si>
    <t>Zelfontledende stoffen en mengsels, type B</t>
  </si>
  <si>
    <t>Organische peroxiden, type B</t>
  </si>
  <si>
    <t>"Brand- of ontploffingsgevaar bij verwarming."</t>
  </si>
  <si>
    <t>H242</t>
  </si>
  <si>
    <t>Zelfontledende stoffen en mengsels, type C, D, E en F</t>
  </si>
  <si>
    <t>Organische peroxiden, type C, D, E en F</t>
  </si>
  <si>
    <t>"Brandgevaar bij verwarming."</t>
  </si>
  <si>
    <t>H250</t>
  </si>
  <si>
    <t>Pyrofore vloeistoffen, gevarencategorie 1</t>
  </si>
  <si>
    <t>Pyrofore vaste stoffen, gevarencategorie 1</t>
  </si>
  <si>
    <t>"Vat spontaan vlam bij blootstelling aan lucht."</t>
  </si>
  <si>
    <t>H251</t>
  </si>
  <si>
    <t>Voor zelfverhitting vatbare stoffen en mengsels, gevarencategorie 1</t>
  </si>
  <si>
    <t>"Vatbaar voor zelfverhitting: kan vlam vatten."</t>
  </si>
  <si>
    <t>H252</t>
  </si>
  <si>
    <t>Voor zelfverhitting vatbare stoffen en mengsels, gevarencategorie 2</t>
  </si>
  <si>
    <t>"In grote hoeveelheden vatbaar voor zelfverhitting: kan vlam vatten."</t>
  </si>
  <si>
    <t>H260</t>
  </si>
  <si>
    <t>Stoffen en mengsels die in contact met water ontvlambare gassen ontwikkelen, gevarencategorie 1</t>
  </si>
  <si>
    <t>"In contact met water komen ontvlambare gassen vrij die spontaan kunnen ontbranden."</t>
  </si>
  <si>
    <t>H261</t>
  </si>
  <si>
    <t>Stoffen en mengsels die in contact met water ontvlambare gassen ontwikkelen, gevarencategorie 2 en 3</t>
  </si>
  <si>
    <t>"In contact met water komen ontvlambare gassen vrij."</t>
  </si>
  <si>
    <t>H270</t>
  </si>
  <si>
    <t>Oxiderende gassen, gevarencategorie 1</t>
  </si>
  <si>
    <t>"Kan brand veroorzaken of bevorderen; oxiderend."</t>
  </si>
  <si>
    <t>H271</t>
  </si>
  <si>
    <t>Oxiderende vloeistoffen, gevarencategorie 1</t>
  </si>
  <si>
    <t>Oxiderende vaste stoffen, gevarencategorie 1</t>
  </si>
  <si>
    <t>"Kan brand of ontploffingen veroorzaken; sterk oxiderend."</t>
  </si>
  <si>
    <t>H272</t>
  </si>
  <si>
    <t>Oxiderende vloeistoffen, gevarencategorie 2 en 3</t>
  </si>
  <si>
    <t>Oxiderende vaste stoffen, gevarencategorie 2 en 3</t>
  </si>
  <si>
    <t>"Kan brand bevorderen; oxiderend."</t>
  </si>
  <si>
    <t>H280</t>
  </si>
  <si>
    <t>Gassen onder druk: samengeperst gas; vloeibaar gas; opgelost gas</t>
  </si>
  <si>
    <t>"Bevat gas onder druk; kan ontploffen bij verwarming."</t>
  </si>
  <si>
    <t>H281</t>
  </si>
  <si>
    <t>Gassen onder druk: sterk gekoeld vloeibaar gas</t>
  </si>
  <si>
    <t>"Bevat sterk gekoeld gas; kan cryogene brandwonden of letsel veroorzaken."</t>
  </si>
  <si>
    <t>H290</t>
  </si>
  <si>
    <t>Bijtend voor metalen, gevarencategorie 1</t>
  </si>
  <si>
    <t>"Kan bijtend zijn voor metalen."</t>
  </si>
  <si>
    <t>H300</t>
  </si>
  <si>
    <t>Acute orale toxiciteit, gevarencategorie 1 en 2</t>
  </si>
  <si>
    <t>"Dodelijk bij inslikken."</t>
  </si>
  <si>
    <t>H301</t>
  </si>
  <si>
    <t>Acute orale toxiciteit, gevarencategorie 3</t>
  </si>
  <si>
    <t>"Giftig bij inslikken."</t>
  </si>
  <si>
    <t>H302</t>
  </si>
  <si>
    <t>Acute orale toxiciteit, gevarencategorie 4</t>
  </si>
  <si>
    <t>"Schadelijk bij inslikken."</t>
  </si>
  <si>
    <t>H304</t>
  </si>
  <si>
    <t>Aspiratiegevaar, gevarencategorie 1</t>
  </si>
  <si>
    <t>"Kan dodelijk zijn als de stof bij inslikken in de luchtwegen terechtkomt."</t>
  </si>
  <si>
    <t>H310</t>
  </si>
  <si>
    <t>Acute dermale toxiciteit, gevarencategorie 1 en 2</t>
  </si>
  <si>
    <t>"Dodelijk bij contact met de huid."</t>
  </si>
  <si>
    <t>H311</t>
  </si>
  <si>
    <t>Acute dermale toxiciteit, gevarencategorie 3</t>
  </si>
  <si>
    <t>"Giftig bij contact met de huid."</t>
  </si>
  <si>
    <t>H312</t>
  </si>
  <si>
    <t>Acute dermale toxiciteit, gevarencategorie 4</t>
  </si>
  <si>
    <t>"Schadelijk bij contact met de huid."</t>
  </si>
  <si>
    <t>H314</t>
  </si>
  <si>
    <t>Huidcorrosie/-irritatie, gevarencategorie 1A, 1B en 1C</t>
  </si>
  <si>
    <t>"Veroorzaakt ernstige brandwonden en oogletsels."</t>
  </si>
  <si>
    <t>H315</t>
  </si>
  <si>
    <t>Huidcorrosie/-irritatie, gevarencategorie 2</t>
  </si>
  <si>
    <t>"Veroorzaakt huidirritatie."</t>
  </si>
  <si>
    <t>H317</t>
  </si>
  <si>
    <t>Huidsensibilisatie, gevarencategorie 1</t>
  </si>
  <si>
    <t>"Kan een allergische huidreactie veroorzaken."</t>
  </si>
  <si>
    <t>H318</t>
  </si>
  <si>
    <t>Ernstig oogletsel/oogirritatie, gevarencategorie 1</t>
  </si>
  <si>
    <t>"Veroorzaakt ernstig oogletsel."</t>
  </si>
  <si>
    <t>H319</t>
  </si>
  <si>
    <t>Ernstig oogletsel/oogirritatie, gevarencategorie 2A</t>
  </si>
  <si>
    <t>"Veroorzaakt ernstige oogirritatie."</t>
  </si>
  <si>
    <t>H330</t>
  </si>
  <si>
    <t>Acute toxiciteit bij inademing, gevarencategorie 1 en 2</t>
  </si>
  <si>
    <t>"Dodelijk bij inademing."</t>
  </si>
  <si>
    <t>H331</t>
  </si>
  <si>
    <t>Acute toxiciteit bij inademing, gevarencategorie 3</t>
  </si>
  <si>
    <t>"Giftig bij inademing."</t>
  </si>
  <si>
    <t>H332</t>
  </si>
  <si>
    <t>Acute toxiciteit bij inademing, gevarencategorie 4</t>
  </si>
  <si>
    <t>"Schadelijk bij inademing."</t>
  </si>
  <si>
    <t>H334</t>
  </si>
  <si>
    <t>Sensibilisatie van de luchtwegen, gevarencategorie 1</t>
  </si>
  <si>
    <t>"Kan bij inademing allergie- of astmasymptomen of ademhalingsmoeilijkheden veroorzaken."</t>
  </si>
  <si>
    <t>H335</t>
  </si>
  <si>
    <t>Specifieke doelorgaantoxiciteit bij eenmalige blootstelling, gevarencategorie 3, irritatie van de luchtwegen</t>
  </si>
  <si>
    <t>"Kan irritatie van de luchtwegen veroorzaken."</t>
  </si>
  <si>
    <t>H336</t>
  </si>
  <si>
    <t>Specifieke doelorgaantoxiciteit bij eenmalige blootstelling, gevarencategorie 3, narcotische werking</t>
  </si>
  <si>
    <t>"Kan slaperigheid of duizeligheid veroorzaken."</t>
  </si>
  <si>
    <t>H340</t>
  </si>
  <si>
    <t>Mutageniteit in geslachtscellen, gevarencategorie 1A en 1B</t>
  </si>
  <si>
    <t>"Kan genetische schade veroorzaken &lt;blootstellingsroute vermelden indien afdoende bewezen is dat het gevaar bij andere blootstellingsroutes niet aanwezig is&gt;."</t>
  </si>
  <si>
    <t>H341</t>
  </si>
  <si>
    <t>Mutageniteit in geslachtscellen, gevarencategorie 2</t>
  </si>
  <si>
    <t>"Verdacht van het veroorzaken van genetische schade &lt;blootstellingsroute vermelden indien afdoende bewezen is dat het gevaar bij andere blootstellingsroutes niet aanwezig is&gt;."</t>
  </si>
  <si>
    <t>H350</t>
  </si>
  <si>
    <t>Kankerverwekkendheid, gevarencategorie 1A en 1B</t>
  </si>
  <si>
    <t>"Kan kanker veroorzaken &lt;blootstellingsroute vermelden indien afdoende bewezen is dat het gevaar bij andere blootstellingsroutes niet aanwezig is&gt;."</t>
  </si>
  <si>
    <t>H351</t>
  </si>
  <si>
    <t>Kankerverwekkendheid, gevarencategorie 2</t>
  </si>
  <si>
    <t>"Verdacht van het veroorzaken van kanker &lt;blootstellingsroute vermelden indien afdoende bewezen is dat het gevaar bij andere blootstellingsroutes niet aanwezig is&gt;."</t>
  </si>
  <si>
    <t>H360</t>
  </si>
  <si>
    <t>Voortplantingstoxiciteit, gevarencategorie 1A en 1B</t>
  </si>
  <si>
    <t>"Kan de vruchtbaarheid of het ongeboren kind schaden &lt;specifiek effect vermelden indien bekend&gt; &lt;blootstellingsroute vermelden indien afdoende bewezen is dat het gevaar bij andere blootstellingsroutes niet aanwezig is&gt;."</t>
  </si>
  <si>
    <t>H361</t>
  </si>
  <si>
    <t>Voortplantingstoxiciteit, gevarencategorie 2</t>
  </si>
  <si>
    <t>"Kan mogelijk de vruchtbaarheid of het ongeboren kind schaden &lt;specifiek effect vermelden indien bekend&gt; &lt;blootstellingsroute vermelden indien afdoende bewezen is dat het gevaar bij andere blootstellingsroutes niet aanwezig is&gt;."</t>
  </si>
  <si>
    <t>H362</t>
  </si>
  <si>
    <t>Voortplantingstoxiciteit, aanvullende categorie, effecten op en via lactatie</t>
  </si>
  <si>
    <t>"Kan schadelijk zijn via de borstvoeding."</t>
  </si>
  <si>
    <t>H370</t>
  </si>
  <si>
    <t>Specifieke doelorgaantoxiciteit bij eenmalige blootstelling, gevarencategorie 1</t>
  </si>
  <si>
    <t>"Veroorzaakt schade aan organen &lt;of alle betrokken organen vermelden indien bekend&gt; &lt;blootstellingsroute vermelden indien afdoende bewezen is dat het gevaar bij andere blootstellingsroutes niet aanwezig is&gt;."</t>
  </si>
  <si>
    <t>H371</t>
  </si>
  <si>
    <t>Specifieke doelorgaantoxiciteit bij eenmalige blootstelling, gevarencategorie 2</t>
  </si>
  <si>
    <t>"Kan schade aan organen &lt;of alle betrokken organen vermelden indien bekend&gt; veroorzaken &lt;blootstellingsroute vermelden indien afdoende bewezen is dat het gevaar bij andere blootstellingsroutes niet aanwezig is&gt;."</t>
  </si>
  <si>
    <t>H372</t>
  </si>
  <si>
    <t>Specifieke doelorgaantoxiciteit bij herhaalde blootstelling, gevarencategorie 1</t>
  </si>
  <si>
    <t>"Veroorzaakt schade aan organen &lt;of alle betrokken organen vermelden indien bekend&gt; bij langdurige of herhaalde blootstelling &lt;blootstellingsroute vermelden indien afdoende bewezen is dat het gevaar bij andere blootstellingsroutes niet aanwezig is&gt;."</t>
  </si>
  <si>
    <t>H373</t>
  </si>
  <si>
    <t>Specifieke doelorgaantoxiciteit bij herhaalde blootstelling, gevarencategorie 2</t>
  </si>
  <si>
    <t>"Kan schade aan organen &lt;of alle betrokken organen vermelden indien bekend&gt; veroorzaken bij langdurige of herhaalde blootstelling &lt;blootstellingsroute vermelden indien afdoende bewezen is dat het gevaar bij andere blootstellingsroutes niet aanwezig is&gt;."</t>
  </si>
  <si>
    <t>H300+H310</t>
  </si>
  <si>
    <t>Acute orale toxiciteit en acute dermale toxiciteit, gevarencategorie 1 en 2</t>
  </si>
  <si>
    <t>"Dodelijk bij inslikken en bij contact met de huid"</t>
  </si>
  <si>
    <t>H300+H330</t>
  </si>
  <si>
    <t>Acute orale toxiciteit en acute toxiciteit bij inademing, gevarencategorie 1 en 2</t>
  </si>
  <si>
    <t>"Dodelijk bij inslikken en bij inademing"</t>
  </si>
  <si>
    <t>H310+H330</t>
  </si>
  <si>
    <t>Acute dermale toxiciteit en acute toxiciteit bij inademing, gevarencategorie 1 en 2</t>
  </si>
  <si>
    <t>"Dodelijk bij contact met de huid en bij inademing"</t>
  </si>
  <si>
    <t>H300+H310+H330</t>
  </si>
  <si>
    <t>Acute orale toxiciteit, acute dermale toxiciteit en acute toxiciteit bij inademing,gevarencategorie 1 en 2</t>
  </si>
  <si>
    <t>"Dodelijk bij inslikken, bij contact met de huid en bij inademing"</t>
  </si>
  <si>
    <t>H301+H311</t>
  </si>
  <si>
    <t>Acute orale toxiciteit en acute dermale toxiciteit, gevarencategorie 3</t>
  </si>
  <si>
    <t>"Giftig bij inslikken en bij contact met de huid"</t>
  </si>
  <si>
    <t>H301+H331</t>
  </si>
  <si>
    <t>Acute orale toxiciteit en acute toxiciteit bij inademing, gevarencategorie 3</t>
  </si>
  <si>
    <t>"Giftig bij inslikken en bij inademing"</t>
  </si>
  <si>
    <t>H311+H331</t>
  </si>
  <si>
    <t>Acute dermale toxiciteit en acute toxiciteit bij inademing, gevarencategorie 3</t>
  </si>
  <si>
    <t>"Giftig bij contact met de huid en bij inademing"</t>
  </si>
  <si>
    <t>H301+H311+H331</t>
  </si>
  <si>
    <t>Acute orale toxiciteit, acute dermale toxiciteit en acute toxiciteit bij inademing,gevarencategorie 3</t>
  </si>
  <si>
    <t>"Giftig bij inslikken, bij contact met de huid en bij inademing"</t>
  </si>
  <si>
    <t>H302+H312</t>
  </si>
  <si>
    <t>Acute orale toxiciteit en acute dermale toxiciteit, gevarencategorie 4</t>
  </si>
  <si>
    <t>"Schadelijk bij inslikken en bij contact met de huid"</t>
  </si>
  <si>
    <t>H302+H332</t>
  </si>
  <si>
    <t>Acute orale toxiciteit en acute toxiciteit bij inademing, gevarencategorie 4</t>
  </si>
  <si>
    <t>"Schadelijk bij inslikken en bij inademing"</t>
  </si>
  <si>
    <t>H312+H332</t>
  </si>
  <si>
    <t>Acute dermale toxiciteit en acute toxiciteit bij inademing, gevarencategorie 4</t>
  </si>
  <si>
    <t>"Schadelijk bij contact met de huid en bij inademing"</t>
  </si>
  <si>
    <t>H302+H312+H332</t>
  </si>
  <si>
    <t>Acute orale toxiciteit, acute dermale toxiciteit en acute toxiciteit bij inademing,gevarencategorie 4</t>
  </si>
  <si>
    <t>"Schadelijk bij inslikken, bij contact met de huid en bij inademing"</t>
  </si>
  <si>
    <t>H400</t>
  </si>
  <si>
    <t>Acuut gevaar voor het aquatisch milieu, gevarencategorie 1</t>
  </si>
  <si>
    <t>"Zeer giftig voor in het water levende organismen."</t>
  </si>
  <si>
    <t>H410</t>
  </si>
  <si>
    <t>Chronisch gevaar voor het aquatisch milieu, gevarencategorie 1</t>
  </si>
  <si>
    <t>"Zeer giftig voor in het water levende organismen, met langdurige gevolgen."</t>
  </si>
  <si>
    <t>H411</t>
  </si>
  <si>
    <t>Chronisch gevaar voor het aquatisch milieu, gevarencategorie 2</t>
  </si>
  <si>
    <t>"Giftig voor in het water levende organismen, met langdurige gevolgen."</t>
  </si>
  <si>
    <t>H412</t>
  </si>
  <si>
    <t>Chronisch gevaar voor het aquatisch milieu, gevarencategorie 3</t>
  </si>
  <si>
    <t>"Schadelijk voor in het water levende organismen, met langdurige gevolgen."</t>
  </si>
  <si>
    <t>H413</t>
  </si>
  <si>
    <t>Chronisch gevaar voor het aquatisch milieu, gevarencategorie 4</t>
  </si>
  <si>
    <t>"Kan langdurige schadelijk gevolgen voor in het water levende organismen hebben."</t>
  </si>
  <si>
    <t>H420</t>
  </si>
  <si>
    <t>Gevaarlijk voor de ozonlaag, gevarencategorie 1</t>
  </si>
  <si>
    <t>"Schadelijk voor de volksgezondheid en het milieu door afbraak van ozon in de bovenste lagen van de atmosfeer"</t>
  </si>
  <si>
    <t>Code</t>
  </si>
  <si>
    <t>Van toepassing op</t>
  </si>
  <si>
    <t>Begeleidende tekst</t>
  </si>
  <si>
    <t>Categorie</t>
  </si>
  <si>
    <t>Zoektabel</t>
  </si>
  <si>
    <t>Drempelwaarde</t>
  </si>
  <si>
    <t>Drempelwaarde  
[kg in 1 uur]</t>
  </si>
  <si>
    <t>Omschrijving</t>
  </si>
  <si>
    <t>boven drempelwaarde</t>
  </si>
  <si>
    <t>Was er sprake van vluchten of evacuatie naar een veilige plaats (shelter) op of buiten de locatie?</t>
  </si>
  <si>
    <t>Datum incident</t>
  </si>
  <si>
    <r>
      <t>T</t>
    </r>
    <r>
      <rPr>
        <b/>
        <sz val="11"/>
        <rFont val="Calibri (Hoofdtekst)"/>
      </rPr>
      <t>ijd</t>
    </r>
    <r>
      <rPr>
        <b/>
        <sz val="11"/>
        <rFont val="Calibri"/>
        <family val="2"/>
        <scheme val="minor"/>
      </rPr>
      <t xml:space="preserve"> incident</t>
    </r>
  </si>
  <si>
    <t>https://www.safetydelta.nl/themas/monitoring-and-learning/kenniscollectie-meten-van-veiligheidsprestaties/</t>
  </si>
  <si>
    <t>https://veiligheidvoorop.nu/</t>
  </si>
  <si>
    <t>1) Een brand in een kantoorgebouw of laboratorium op het fabrieksterrein is geen PSE</t>
  </si>
  <si>
    <t>Opmerkingen</t>
  </si>
  <si>
    <t xml:space="preserve">2) Een emissie is in deze context een niet geplande of ongecontroleerde uitstoot van een stof, inclusief niet-toxische of niet-vlambare stoffen (bv. stoom, heet water, stikstof, gecomprimeerde CO2,  en perslucht). Een emissie naar een flare systeem of scrubber (primaire containment) is geen PSE, mits deze systemen geopereerd worden binnen het vastgestelde normale operating window.  Een emissie naar een secundair containment (bv een waterzuiveringsinstallatie of een tankwal of dijk) is wel een PSE, mits aan een van de in het flowchart genoemde consequenties wordt voldaan. </t>
  </si>
  <si>
    <t xml:space="preserve">3) Een registreerbaar ongeval is een werkgerelateerd incident met fatale afloop, of resulterend in verzuim, aangepast werk, een behandeling die door een medisch gekwalificeerd persoon gegeven moet worden, verlies van bewustzijn, of een significant letsel gediagnosticeerd door een medisch gekwalificeerd persoon. </t>
  </si>
  <si>
    <t xml:space="preserve">4) Dit betreft de kosten die direct het gevolg zijn van het incident, zoals vervanging of reparatie van apparatuur, leidingwerk en dergelijke, kosten voor het opruimen van milieuverontreiniging (binnen en buiten het fabrieksterrein), kosten voor de inzet van calamiteiten diensten (politie, brandweer, etc) en eventuele boetes die door het bevoegd gezag worden opgelegd. Indirecte kosten zoals bijvoorbeeld verlies van omzet en winst, productieverlies, kosten voor het huren van tijdelijke productiefaciliteiten of voor de aanschaf van vervangingsproducten, worden hier niet in meegerekend. </t>
  </si>
  <si>
    <t xml:space="preserve">5) Dit betreft een acute emissie uit een primaire containment (leiding, vat, etc.) van een ontvlambare, brandbare of toxische stof, die groter is dan de voor die stof vastgestelde drempelwaarde zoals aangegeven in de ‘GHS classificatie tabel’ (zie tab GHS).  
Emissies naar een goed ontworpen en normaal opererende ‘pressure relief device’ (bv flare, scrubber, etc) zijn geen PSE, mits deze voorvallen niet leiden tot: neerslag van de stof door regen (rainout), emissie naar een onveilige locatie, het bevel om on-site een schuilplaats te zoeken of evacuatie, of het treffen van maatregelen om omwonenden te beschermen (bv. het afsluiten van een weg). </t>
  </si>
  <si>
    <t>Appendix B van de Guidance noemt een 10-tal uitzonderingen voor de classificatie van een incident als PSE. Geadviseerd wordt deze lijst te checken alvorens te besluiten het incident als PSE te classificeren en te melden.</t>
  </si>
  <si>
    <t>of  e-mail naar:</t>
  </si>
  <si>
    <t xml:space="preserve">info@veiligheidvoorop.nu  </t>
  </si>
  <si>
    <t>info@safetydelta.nl</t>
  </si>
  <si>
    <t>Voor vragen</t>
  </si>
  <si>
    <t>e-mail naar: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</si>
</sst>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h:mm;@"/>
    <numFmt numFmtId="166" formatCode="[$-413]d\ mmmm\ yyyy;@"/>
  </numFmts>
  <fonts count="21">
    <font>
      <sz val="11"/>
      <color theme="1"/>
      <name val="Calibri"/>
      <family val="2"/>
      <scheme val="minor"/>
    </font>
    <font>
      <sz val="11"/>
      <color rgb="FFFF0000"/>
      <name val="Calibri"/>
      <family val="2"/>
      <scheme val="minor"/>
    </font>
    <font>
      <b/>
      <sz val="11"/>
      <color theme="1"/>
      <name val="Calibri"/>
      <family val="2"/>
      <scheme val="minor"/>
    </font>
    <font>
      <sz val="8"/>
      <name val="Calibri"/>
      <family val="2"/>
      <scheme val="minor"/>
    </font>
    <font>
      <u/>
      <sz val="11"/>
      <color theme="10"/>
      <name val="Calibri"/>
      <family val="2"/>
      <scheme val="minor"/>
    </font>
    <font>
      <sz val="11"/>
      <color theme="1"/>
      <name val="Calibri"/>
      <family val="2"/>
    </font>
    <font>
      <b/>
      <sz val="11"/>
      <color rgb="FF0070C0"/>
      <name val="Calibri"/>
      <family val="2"/>
      <scheme val="minor"/>
    </font>
    <font>
      <b/>
      <sz val="14"/>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sz val="11"/>
      <name val="Calibri"/>
      <family val="2"/>
      <scheme val="minor"/>
    </font>
    <font>
      <b/>
      <sz val="11"/>
      <color rgb="FFFF0000"/>
      <name val="Calibri"/>
      <family val="2"/>
      <scheme val="minor"/>
    </font>
    <font>
      <b/>
      <sz val="11"/>
      <name val="Calibri (Hoofdtekst)"/>
    </font>
    <font>
      <b/>
      <i/>
      <sz val="11"/>
      <color theme="1"/>
      <name val="Calibri"/>
      <family val="2"/>
      <scheme val="minor"/>
    </font>
    <font>
      <i/>
      <sz val="11"/>
      <color theme="1"/>
      <name val="Calibri"/>
      <family val="2"/>
      <scheme val="minor"/>
    </font>
    <font>
      <i/>
      <sz val="11"/>
      <name val="Calibri"/>
      <family val="2"/>
      <scheme val="minor"/>
    </font>
    <font>
      <i/>
      <u/>
      <sz val="11"/>
      <color theme="10"/>
      <name val="Calibri"/>
      <family val="2"/>
      <scheme val="minor"/>
    </font>
    <font>
      <b/>
      <sz val="18"/>
      <color rgb="FF00B050"/>
      <name val="Calibri"/>
      <family val="2"/>
      <scheme val="minor"/>
    </font>
    <font>
      <sz val="18"/>
      <color rgb="FF000000"/>
      <name val="Calibri"/>
      <family val="2"/>
      <scheme val="minor"/>
    </font>
    <font>
      <u/>
      <sz val="18"/>
      <color theme="1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2"/>
        <bgColor indexed="64"/>
      </patternFill>
    </fill>
    <fill>
      <patternFill patternType="solid">
        <fgColor rgb="FFFF00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9" tint="0.79998168889431442"/>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100">
    <xf numFmtId="0" fontId="0" fillId="0" borderId="0" xfId="0"/>
    <xf numFmtId="0" fontId="0" fillId="0" borderId="0" xfId="0" quotePrefix="1"/>
    <xf numFmtId="0" fontId="0" fillId="3" borderId="1" xfId="0" applyFill="1" applyBorder="1" applyAlignment="1">
      <alignment horizontal="left" wrapText="1"/>
    </xf>
    <xf numFmtId="0" fontId="2" fillId="0" borderId="0" xfId="0" applyFont="1"/>
    <xf numFmtId="0" fontId="2" fillId="2" borderId="1" xfId="0" applyFont="1" applyFill="1" applyBorder="1" applyAlignment="1">
      <alignment horizontal="center" vertical="center"/>
    </xf>
    <xf numFmtId="0" fontId="2" fillId="0" borderId="0" xfId="0" applyFont="1" applyAlignment="1">
      <alignment horizontal="left" vertical="center" wrapText="1"/>
    </xf>
    <xf numFmtId="0" fontId="2" fillId="0" borderId="1" xfId="0" applyFont="1" applyBorder="1" applyAlignment="1">
      <alignment horizontal="left" vertical="center"/>
    </xf>
    <xf numFmtId="0" fontId="2" fillId="0" borderId="1" xfId="0" applyFont="1" applyBorder="1" applyAlignment="1">
      <alignment horizontal="center" vertical="center" wrapText="1"/>
    </xf>
    <xf numFmtId="0" fontId="0" fillId="0" borderId="1" xfId="0" applyBorder="1" applyAlignment="1">
      <alignment vertical="center" wrapText="1"/>
    </xf>
    <xf numFmtId="0" fontId="2" fillId="0" borderId="1" xfId="0" applyFont="1" applyBorder="1" applyAlignment="1">
      <alignment vertical="center"/>
    </xf>
    <xf numFmtId="0" fontId="2" fillId="0" borderId="1" xfId="0" applyFont="1" applyBorder="1"/>
    <xf numFmtId="0" fontId="0" fillId="0" borderId="1" xfId="0" applyBorder="1" applyAlignment="1">
      <alignment wrapText="1"/>
    </xf>
    <xf numFmtId="0" fontId="2" fillId="0" borderId="1" xfId="0" applyFont="1" applyBorder="1" applyAlignment="1">
      <alignment horizontal="left" vertical="center" wrapText="1"/>
    </xf>
    <xf numFmtId="0" fontId="0" fillId="0" borderId="1" xfId="0" applyBorder="1" applyAlignment="1">
      <alignment horizontal="center" vertical="center" wrapText="1"/>
    </xf>
    <xf numFmtId="0" fontId="2" fillId="0" borderId="1" xfId="0" applyFont="1" applyBorder="1" applyAlignment="1">
      <alignment vertical="center" wrapText="1"/>
    </xf>
    <xf numFmtId="0" fontId="0" fillId="0" borderId="1" xfId="0" applyBorder="1" applyAlignment="1">
      <alignment horizontal="left" vertical="center" wrapText="1"/>
    </xf>
    <xf numFmtId="0" fontId="0" fillId="2" borderId="0" xfId="0" applyFill="1"/>
    <xf numFmtId="0" fontId="0" fillId="2" borderId="0" xfId="0" applyFill="1" applyAlignment="1">
      <alignment vertical="center"/>
    </xf>
    <xf numFmtId="0" fontId="6" fillId="5" borderId="1" xfId="0"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3" borderId="1" xfId="0" applyFill="1" applyBorder="1" applyAlignment="1">
      <alignment horizontal="left" vertical="center" wrapText="1"/>
    </xf>
    <xf numFmtId="0" fontId="0" fillId="6" borderId="0" xfId="0" applyFill="1"/>
    <xf numFmtId="0" fontId="9" fillId="6" borderId="0" xfId="0" applyFont="1" applyFill="1"/>
    <xf numFmtId="0" fontId="8" fillId="6" borderId="0" xfId="0" applyFont="1" applyFill="1"/>
    <xf numFmtId="0" fontId="2" fillId="6" borderId="0" xfId="0" applyFont="1" applyFill="1" applyAlignment="1">
      <alignment horizontal="center" vertical="center"/>
    </xf>
    <xf numFmtId="0" fontId="2" fillId="6" borderId="0" xfId="0" applyFont="1" applyFill="1" applyAlignment="1">
      <alignment horizontal="center" vertical="center" wrapText="1"/>
    </xf>
    <xf numFmtId="0" fontId="0" fillId="6" borderId="0" xfId="0" applyFill="1" applyAlignment="1">
      <alignment horizontal="center" vertical="center"/>
    </xf>
    <xf numFmtId="0" fontId="0" fillId="6" borderId="0" xfId="0" applyFill="1" applyAlignment="1">
      <alignment horizontal="center"/>
    </xf>
    <xf numFmtId="0" fontId="0" fillId="6" borderId="0" xfId="0" applyFill="1" applyAlignment="1">
      <alignment wrapText="1"/>
    </xf>
    <xf numFmtId="0" fontId="0" fillId="6" borderId="0" xfId="0" applyFill="1" applyAlignment="1">
      <alignment vertical="center" wrapText="1"/>
    </xf>
    <xf numFmtId="0" fontId="0" fillId="6" borderId="0" xfId="0" applyFill="1" applyAlignment="1">
      <alignment horizontal="left" vertical="center"/>
    </xf>
    <xf numFmtId="0" fontId="0" fillId="0" borderId="1" xfId="0" applyBorder="1" applyAlignment="1">
      <alignment horizontal="center" vertical="center"/>
    </xf>
    <xf numFmtId="0" fontId="0" fillId="6" borderId="4" xfId="0" applyFill="1" applyBorder="1"/>
    <xf numFmtId="0" fontId="0" fillId="6" borderId="5" xfId="0" applyFill="1" applyBorder="1"/>
    <xf numFmtId="0" fontId="0" fillId="6" borderId="6" xfId="0" applyFill="1" applyBorder="1"/>
    <xf numFmtId="0" fontId="0" fillId="6" borderId="0" xfId="0" applyFill="1" applyBorder="1"/>
    <xf numFmtId="0" fontId="0" fillId="6" borderId="7" xfId="0" applyFill="1" applyBorder="1"/>
    <xf numFmtId="0" fontId="0" fillId="6" borderId="8" xfId="0" applyFill="1" applyBorder="1"/>
    <xf numFmtId="0" fontId="0" fillId="6" borderId="9" xfId="0" applyFill="1" applyBorder="1"/>
    <xf numFmtId="0" fontId="0" fillId="6" borderId="10" xfId="0" applyFill="1" applyBorder="1"/>
    <xf numFmtId="0" fontId="2" fillId="6" borderId="3" xfId="0" applyFont="1" applyFill="1" applyBorder="1" applyAlignment="1">
      <alignment horizontal="left" vertical="top"/>
    </xf>
    <xf numFmtId="0" fontId="7" fillId="2" borderId="11" xfId="0" applyFont="1" applyFill="1" applyBorder="1"/>
    <xf numFmtId="0" fontId="0" fillId="2" borderId="12" xfId="0" applyFill="1" applyBorder="1"/>
    <xf numFmtId="0" fontId="0" fillId="2" borderId="13" xfId="0" applyFill="1" applyBorder="1"/>
    <xf numFmtId="0" fontId="2" fillId="10" borderId="1" xfId="0" applyFont="1" applyFill="1" applyBorder="1" applyAlignment="1">
      <alignment vertical="center"/>
    </xf>
    <xf numFmtId="0" fontId="2" fillId="10" borderId="12" xfId="0" applyFont="1" applyFill="1" applyBorder="1" applyAlignment="1">
      <alignment vertical="center"/>
    </xf>
    <xf numFmtId="0" fontId="0" fillId="3" borderId="1" xfId="0" applyFill="1" applyBorder="1" applyAlignment="1">
      <alignment horizontal="center" vertical="center"/>
    </xf>
    <xf numFmtId="0" fontId="10" fillId="7" borderId="1" xfId="0" applyFont="1" applyFill="1" applyBorder="1" applyAlignment="1">
      <alignment horizontal="center" vertical="center"/>
    </xf>
    <xf numFmtId="0" fontId="11" fillId="8" borderId="1" xfId="0" applyFont="1" applyFill="1" applyBorder="1" applyAlignment="1">
      <alignment horizontal="center" vertical="center"/>
    </xf>
    <xf numFmtId="0" fontId="11" fillId="9" borderId="1" xfId="0" applyFont="1" applyFill="1" applyBorder="1" applyAlignment="1">
      <alignment horizontal="center" vertical="center"/>
    </xf>
    <xf numFmtId="0" fontId="7" fillId="0" borderId="0" xfId="0" applyFont="1"/>
    <xf numFmtId="0" fontId="2" fillId="4" borderId="1" xfId="0" applyFont="1" applyFill="1" applyBorder="1" applyAlignment="1">
      <alignment vertical="center"/>
    </xf>
    <xf numFmtId="0" fontId="2" fillId="4" borderId="1" xfId="0" applyFont="1" applyFill="1" applyBorder="1" applyAlignment="1">
      <alignment horizontal="center" vertical="center"/>
    </xf>
    <xf numFmtId="164" fontId="0" fillId="6" borderId="0" xfId="0" applyNumberFormat="1" applyFill="1" applyAlignment="1">
      <alignment horizontal="center" vertical="center"/>
    </xf>
    <xf numFmtId="0" fontId="7" fillId="2" borderId="1" xfId="0" applyFont="1" applyFill="1" applyBorder="1" applyAlignment="1">
      <alignment vertical="center"/>
    </xf>
    <xf numFmtId="0" fontId="1" fillId="6" borderId="1" xfId="0" applyFont="1" applyFill="1" applyBorder="1"/>
    <xf numFmtId="0" fontId="11" fillId="0" borderId="1" xfId="0" applyFont="1" applyBorder="1"/>
    <xf numFmtId="0" fontId="12" fillId="6" borderId="0" xfId="0" applyFont="1" applyFill="1"/>
    <xf numFmtId="0" fontId="6" fillId="5" borderId="1" xfId="0" applyFont="1" applyFill="1" applyBorder="1" applyAlignment="1" applyProtection="1">
      <alignment horizontal="center" vertical="center"/>
      <protection locked="0"/>
    </xf>
    <xf numFmtId="0" fontId="6" fillId="5" borderId="1" xfId="0" applyFont="1" applyFill="1" applyBorder="1" applyAlignment="1" applyProtection="1">
      <alignment wrapText="1"/>
      <protection locked="0"/>
    </xf>
    <xf numFmtId="0" fontId="6" fillId="5" borderId="1" xfId="0" applyFont="1" applyFill="1" applyBorder="1" applyAlignment="1" applyProtection="1">
      <alignment horizontal="center" vertical="center" wrapText="1"/>
      <protection locked="0"/>
    </xf>
    <xf numFmtId="0" fontId="6" fillId="5" borderId="2" xfId="0" applyFont="1" applyFill="1" applyBorder="1" applyAlignment="1" applyProtection="1">
      <alignment horizontal="center" vertical="center"/>
      <protection locked="0"/>
    </xf>
    <xf numFmtId="0" fontId="0" fillId="2" borderId="0" xfId="0" applyFill="1" applyProtection="1">
      <protection locked="0"/>
    </xf>
    <xf numFmtId="0" fontId="0" fillId="2" borderId="0" xfId="0" applyFill="1" applyProtection="1"/>
    <xf numFmtId="0" fontId="1" fillId="6" borderId="0" xfId="0" applyFont="1" applyFill="1"/>
    <xf numFmtId="0" fontId="1" fillId="0" borderId="0" xfId="0" applyFont="1"/>
    <xf numFmtId="0" fontId="1" fillId="6" borderId="0" xfId="0" quotePrefix="1" applyFont="1" applyFill="1"/>
    <xf numFmtId="0" fontId="14" fillId="6" borderId="0" xfId="0" applyFont="1" applyFill="1"/>
    <xf numFmtId="0" fontId="1" fillId="6" borderId="0" xfId="0" applyFont="1" applyFill="1" applyAlignment="1">
      <alignment vertical="top"/>
    </xf>
    <xf numFmtId="0" fontId="18" fillId="6" borderId="0" xfId="0" applyFont="1" applyFill="1" applyAlignment="1">
      <alignment vertical="top"/>
    </xf>
    <xf numFmtId="0" fontId="19" fillId="0" borderId="0" xfId="0" applyFont="1"/>
    <xf numFmtId="0" fontId="19" fillId="2" borderId="0" xfId="0" applyFont="1" applyFill="1"/>
    <xf numFmtId="0" fontId="20" fillId="2" borderId="0" xfId="1" applyFont="1" applyFill="1" applyProtection="1">
      <protection locked="0"/>
    </xf>
    <xf numFmtId="0" fontId="4" fillId="2" borderId="0" xfId="1" applyFill="1" applyAlignment="1" applyProtection="1">
      <alignment horizontal="left" vertical="center" wrapText="1"/>
      <protection locked="0"/>
    </xf>
    <xf numFmtId="0" fontId="4" fillId="2" borderId="0" xfId="1" applyFill="1" applyAlignment="1" applyProtection="1">
      <alignment horizontal="left"/>
      <protection locked="0"/>
    </xf>
    <xf numFmtId="0" fontId="0" fillId="2" borderId="0" xfId="0" applyFill="1" applyAlignment="1" applyProtection="1">
      <alignment horizontal="left"/>
      <protection locked="0"/>
    </xf>
    <xf numFmtId="0" fontId="19" fillId="0" borderId="0" xfId="0" applyFont="1" applyAlignment="1">
      <alignment horizontal="right"/>
    </xf>
    <xf numFmtId="0" fontId="17" fillId="6" borderId="0" xfId="1" applyFont="1" applyFill="1" applyAlignment="1" applyProtection="1">
      <alignment horizontal="left" vertical="top" wrapText="1"/>
      <protection locked="0"/>
    </xf>
    <xf numFmtId="0" fontId="6" fillId="5" borderId="1" xfId="0" applyFont="1" applyFill="1" applyBorder="1" applyAlignment="1" applyProtection="1">
      <alignment horizontal="left" vertical="top" wrapText="1"/>
      <protection locked="0"/>
    </xf>
    <xf numFmtId="166" fontId="6" fillId="5" borderId="1" xfId="0" quotePrefix="1" applyNumberFormat="1" applyFont="1" applyFill="1" applyBorder="1" applyAlignment="1" applyProtection="1">
      <alignment horizontal="center" vertical="center"/>
      <protection locked="0"/>
    </xf>
    <xf numFmtId="166" fontId="6" fillId="5" borderId="1" xfId="0" applyNumberFormat="1" applyFont="1" applyFill="1" applyBorder="1" applyAlignment="1" applyProtection="1">
      <alignment horizontal="center" vertical="center"/>
      <protection locked="0"/>
    </xf>
    <xf numFmtId="0" fontId="6" fillId="5" borderId="1" xfId="0" quotePrefix="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165" fontId="6" fillId="5" borderId="11" xfId="0" quotePrefix="1" applyNumberFormat="1" applyFont="1" applyFill="1" applyBorder="1" applyAlignment="1" applyProtection="1">
      <alignment horizontal="center" vertical="center"/>
      <protection locked="0"/>
    </xf>
    <xf numFmtId="165" fontId="6" fillId="5" borderId="12" xfId="0" quotePrefix="1" applyNumberFormat="1" applyFont="1" applyFill="1" applyBorder="1" applyAlignment="1" applyProtection="1">
      <alignment horizontal="center" vertical="center"/>
      <protection locked="0"/>
    </xf>
    <xf numFmtId="165" fontId="6" fillId="5" borderId="13" xfId="0" quotePrefix="1" applyNumberFormat="1" applyFont="1" applyFill="1" applyBorder="1" applyAlignment="1" applyProtection="1">
      <alignment horizontal="center" vertical="center"/>
      <protection locked="0"/>
    </xf>
    <xf numFmtId="0" fontId="2" fillId="2" borderId="11"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1" fillId="6" borderId="0" xfId="0" quotePrefix="1" applyFont="1" applyFill="1" applyAlignment="1">
      <alignment horizontal="center"/>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15" fillId="6" borderId="0" xfId="0" applyFont="1" applyFill="1" applyAlignment="1">
      <alignment horizontal="left" vertical="top"/>
    </xf>
    <xf numFmtId="0" fontId="16" fillId="6" borderId="0" xfId="0" applyFont="1" applyFill="1" applyAlignment="1">
      <alignment horizontal="left" vertical="top" wrapText="1"/>
    </xf>
    <xf numFmtId="0" fontId="0" fillId="6" borderId="6" xfId="0" applyFill="1" applyBorder="1" applyAlignment="1">
      <alignment horizontal="center" vertical="center" wrapText="1"/>
    </xf>
    <xf numFmtId="0" fontId="0" fillId="6" borderId="0" xfId="0" applyFill="1" applyBorder="1" applyAlignment="1">
      <alignment horizontal="center" vertical="center" wrapText="1"/>
    </xf>
    <xf numFmtId="0" fontId="4" fillId="6" borderId="6" xfId="1" applyFill="1" applyBorder="1" applyAlignment="1" applyProtection="1">
      <alignment horizontal="center"/>
      <protection locked="0"/>
    </xf>
    <xf numFmtId="0" fontId="4" fillId="6" borderId="0" xfId="1" applyFill="1" applyBorder="1" applyAlignment="1" applyProtection="1">
      <alignment horizontal="center"/>
      <protection locked="0"/>
    </xf>
    <xf numFmtId="0" fontId="0" fillId="6" borderId="6" xfId="0" applyFill="1" applyBorder="1" applyAlignment="1">
      <alignment horizontal="center"/>
    </xf>
    <xf numFmtId="0" fontId="0" fillId="6" borderId="0" xfId="0" applyFill="1" applyBorder="1" applyAlignment="1">
      <alignment horizontal="center"/>
    </xf>
  </cellXfs>
  <cellStyles count="2">
    <cellStyle name="Hyperlink" xfId="1" builtinId="8"/>
    <cellStyle name="Standaard" xfId="0" builtinId="0"/>
  </cellStyles>
  <dxfs count="30">
    <dxf>
      <font>
        <color auto="1"/>
      </font>
      <fill>
        <patternFill>
          <bgColor theme="8" tint="0.59996337778862885"/>
        </patternFill>
      </fill>
    </dxf>
    <dxf>
      <font>
        <color rgb="FFFFFF00"/>
      </font>
      <fill>
        <patternFill>
          <bgColor theme="6" tint="-0.499984740745262"/>
        </patternFill>
      </fill>
    </dxf>
    <dxf>
      <font>
        <color rgb="FFFFFF00"/>
      </font>
      <fill>
        <patternFill>
          <bgColor rgb="FF00B0F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theme="8" tint="0.59996337778862885"/>
        </patternFill>
      </fill>
    </dxf>
    <dxf>
      <font>
        <color rgb="FFFFFF00"/>
      </font>
      <fill>
        <patternFill>
          <bgColor theme="6" tint="-0.499984740745262"/>
        </patternFill>
      </fill>
    </dxf>
    <dxf>
      <font>
        <color rgb="FFFFFF00"/>
      </font>
      <fill>
        <patternFill>
          <bgColor rgb="FF00B0F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about:blank" TargetMode="External"/><Relationship Id="rId4" Type="http://schemas.openxmlformats.org/officeDocument/2006/relationships/image" Target="../media/image3.em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746124</xdr:colOff>
      <xdr:row>8</xdr:row>
      <xdr:rowOff>187326</xdr:rowOff>
    </xdr:from>
    <xdr:ext cx="12150726" cy="5537200"/>
    <xdr:sp macro="" textlink="">
      <xdr:nvSpPr>
        <xdr:cNvPr id="2" name="Tekstvak 1">
          <a:extLst>
            <a:ext uri="{FF2B5EF4-FFF2-40B4-BE49-F238E27FC236}">
              <a16:creationId xmlns:a16="http://schemas.microsoft.com/office/drawing/2014/main" id="{00000000-0008-0000-0000-000002000000}"/>
            </a:ext>
          </a:extLst>
        </xdr:cNvPr>
        <xdr:cNvSpPr txBox="1"/>
      </xdr:nvSpPr>
      <xdr:spPr>
        <a:xfrm>
          <a:off x="746124" y="1711326"/>
          <a:ext cx="12150726" cy="5537200"/>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800"/>
            <a:t>Het</a:t>
          </a:r>
          <a:r>
            <a:rPr lang="nl-NL" sz="1800" baseline="0"/>
            <a:t> doel van deze tool is om process safety incidenten op uniforme wijze te helpen classiferen en beoordelen. </a:t>
          </a:r>
        </a:p>
        <a:p>
          <a:endParaRPr lang="nl-NL" sz="1800" baseline="0"/>
        </a:p>
        <a:p>
          <a:r>
            <a:rPr lang="nl-NL" sz="1800" baseline="0"/>
            <a:t>Als bron is hiervoor gebruik gemaakt van: </a:t>
          </a:r>
          <a:r>
            <a:rPr lang="nl-NL" sz="1800" b="1" dirty="0">
              <a:hlinkClick xmlns:r="http://schemas.openxmlformats.org/officeDocument/2006/relationships" r:id="rId1"/>
            </a:rPr>
            <a:t>CEFIC GUIDANCE FOR THE REPORTING ON THE ICCA GLOBALLY HARMONISED PROCESS SAFETY METRIC, JUNE 2016</a:t>
          </a:r>
          <a:endParaRPr lang="nl-NL" sz="1800" b="1" dirty="0"/>
        </a:p>
        <a:p>
          <a:endParaRPr lang="nl-NL" sz="1800" b="1" dirty="0"/>
        </a:p>
        <a:p>
          <a:r>
            <a:rPr lang="nl-NL" sz="1800" baseline="0" dirty="0">
              <a:solidFill>
                <a:schemeClr val="tx1"/>
              </a:solidFill>
              <a:latin typeface="+mn-lt"/>
              <a:ea typeface="+mn-ea"/>
              <a:cs typeface="+mn-cs"/>
            </a:rPr>
            <a:t>Een schematisch overzicht van het classificatieschema is hieronder weergegeven. Een toelichting op het schema vindt u onder de tab 'opmerkingen'. Door het incidentenformulier in te vullen (onder de gelijknamige tab), doorloopt u het classificatieschema doorloopt. Klik op elke cel waar u 'kies' ziet staan. Aan de rechterzijde van de cel ziet u dan een 'cursor' verschijnen. Als u op deze cursor klikt treft u een keuzemenu aan. Klik vervolgens op uw keuze. Ga dan door naar de volgende vraag tot het eind. Hetzelfde doet u bij de vraag over welke stof(fen) er zijn vrijgekomen. Onder de tab 'GHS' vindt u aanvullende informatie over de gevaarsaanduiding van stoffen. Veelal kunt u op basis van de productinformatie kaart van de betreffende stof afleiden welke gevaarscodering in uw situatie van toepassing is. </a:t>
          </a:r>
        </a:p>
        <a:p>
          <a:endParaRPr lang="nl-NL" sz="1800" baseline="0" dirty="0">
            <a:solidFill>
              <a:schemeClr val="tx1"/>
            </a:solidFill>
            <a:latin typeface="+mn-lt"/>
            <a:ea typeface="+mn-ea"/>
            <a:cs typeface="+mn-cs"/>
          </a:endParaRPr>
        </a:p>
        <a:p>
          <a:r>
            <a:rPr lang="nl-NL" sz="1800" baseline="0" dirty="0">
              <a:solidFill>
                <a:schemeClr val="tx1"/>
              </a:solidFill>
              <a:latin typeface="+mn-lt"/>
              <a:ea typeface="+mn-ea"/>
              <a:cs typeface="+mn-cs"/>
            </a:rPr>
            <a:t>Na het beantwoorden van de vragen vindt u onderaan een overzicht van de antwoorden en de PSE classificatie voor het incident. </a:t>
          </a:r>
        </a:p>
        <a:p>
          <a:r>
            <a:rPr lang="nl-NL" sz="1800" baseline="0" dirty="0">
              <a:solidFill>
                <a:schemeClr val="tx1"/>
              </a:solidFill>
              <a:latin typeface="+mn-lt"/>
              <a:ea typeface="+mn-ea"/>
              <a:cs typeface="+mn-cs"/>
            </a:rPr>
            <a:t>U kunt het formulier opnieuw gebruiken door handmatig cellen op '- kies -' of '0' te zetten.</a:t>
          </a:r>
        </a:p>
        <a:p>
          <a:endParaRPr lang="nl-NL" sz="1800" baseline="0" dirty="0">
            <a:solidFill>
              <a:schemeClr val="tx1"/>
            </a:solidFill>
            <a:latin typeface="+mn-lt"/>
            <a:ea typeface="+mn-ea"/>
            <a:cs typeface="+mn-cs"/>
          </a:endParaRPr>
        </a:p>
        <a:p>
          <a:r>
            <a:rPr lang="nl-NL" sz="1800" baseline="0" dirty="0">
              <a:solidFill>
                <a:schemeClr val="tx1"/>
              </a:solidFill>
              <a:latin typeface="+mn-lt"/>
              <a:ea typeface="+mn-ea"/>
              <a:cs typeface="+mn-cs"/>
            </a:rPr>
            <a:t>In de CEFIC guidance wordt een tiental uitzonderingen genoemd om incidenten als een PSE te classificeren. U wordt geadviseerd deze te controleren na het doorlopen van de vragen. </a:t>
          </a:r>
        </a:p>
      </xdr:txBody>
    </xdr:sp>
    <xdr:clientData/>
  </xdr:oneCellAnchor>
  <xdr:twoCellAnchor editAs="oneCell">
    <xdr:from>
      <xdr:col>0</xdr:col>
      <xdr:colOff>666750</xdr:colOff>
      <xdr:row>0</xdr:row>
      <xdr:rowOff>171450</xdr:rowOff>
    </xdr:from>
    <xdr:to>
      <xdr:col>3</xdr:col>
      <xdr:colOff>736600</xdr:colOff>
      <xdr:row>6</xdr:row>
      <xdr:rowOff>76200</xdr:rowOff>
    </xdr:to>
    <xdr:pic>
      <xdr:nvPicPr>
        <xdr:cNvPr id="5" name="Afbeelding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0" y="171450"/>
          <a:ext cx="2355850" cy="1047750"/>
        </a:xfrm>
        <a:prstGeom prst="rect">
          <a:avLst/>
        </a:prstGeom>
      </xdr:spPr>
    </xdr:pic>
    <xdr:clientData/>
  </xdr:twoCellAnchor>
  <xdr:twoCellAnchor editAs="oneCell">
    <xdr:from>
      <xdr:col>12</xdr:col>
      <xdr:colOff>452884</xdr:colOff>
      <xdr:row>1</xdr:row>
      <xdr:rowOff>31749</xdr:rowOff>
    </xdr:from>
    <xdr:to>
      <xdr:col>15</xdr:col>
      <xdr:colOff>691935</xdr:colOff>
      <xdr:row>6</xdr:row>
      <xdr:rowOff>22224</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9596884" y="222249"/>
          <a:ext cx="2525051" cy="942975"/>
        </a:xfrm>
        <a:prstGeom prst="rect">
          <a:avLst/>
        </a:prstGeom>
      </xdr:spPr>
    </xdr:pic>
    <xdr:clientData/>
  </xdr:twoCellAnchor>
  <xdr:twoCellAnchor editAs="oneCell">
    <xdr:from>
      <xdr:col>1</xdr:col>
      <xdr:colOff>0</xdr:colOff>
      <xdr:row>42</xdr:row>
      <xdr:rowOff>0</xdr:rowOff>
    </xdr:from>
    <xdr:to>
      <xdr:col>15</xdr:col>
      <xdr:colOff>0</xdr:colOff>
      <xdr:row>78</xdr:row>
      <xdr:rowOff>0</xdr:rowOff>
    </xdr:to>
    <xdr:pic>
      <xdr:nvPicPr>
        <xdr:cNvPr id="3" name="Afbeelding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876300" y="7810500"/>
          <a:ext cx="12192000" cy="685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38100</xdr:colOff>
      <xdr:row>0</xdr:row>
      <xdr:rowOff>95250</xdr:rowOff>
    </xdr:from>
    <xdr:to>
      <xdr:col>3</xdr:col>
      <xdr:colOff>1323975</xdr:colOff>
      <xdr:row>2</xdr:row>
      <xdr:rowOff>86110</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05550" y="95250"/>
          <a:ext cx="1285875" cy="571885"/>
        </a:xfrm>
        <a:prstGeom prst="rect">
          <a:avLst/>
        </a:prstGeom>
      </xdr:spPr>
    </xdr:pic>
    <xdr:clientData/>
  </xdr:twoCellAnchor>
  <xdr:twoCellAnchor editAs="oneCell">
    <xdr:from>
      <xdr:col>6</xdr:col>
      <xdr:colOff>723900</xdr:colOff>
      <xdr:row>0</xdr:row>
      <xdr:rowOff>119717</xdr:rowOff>
    </xdr:from>
    <xdr:to>
      <xdr:col>7</xdr:col>
      <xdr:colOff>894977</xdr:colOff>
      <xdr:row>3</xdr:row>
      <xdr:rowOff>38099</xdr:rowOff>
    </xdr:to>
    <xdr:pic>
      <xdr:nvPicPr>
        <xdr:cNvPr id="4" name="Afbeelding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30025" y="119717"/>
          <a:ext cx="1914152" cy="689907"/>
        </a:xfrm>
        <a:prstGeom prst="rect">
          <a:avLst/>
        </a:prstGeom>
      </xdr:spPr>
    </xdr:pic>
    <xdr:clientData/>
  </xdr:twoCellAnchor>
  <xdr:twoCellAnchor editAs="oneCell">
    <xdr:from>
      <xdr:col>3</xdr:col>
      <xdr:colOff>9525</xdr:colOff>
      <xdr:row>87</xdr:row>
      <xdr:rowOff>104775</xdr:rowOff>
    </xdr:from>
    <xdr:to>
      <xdr:col>7</xdr:col>
      <xdr:colOff>1016767</xdr:colOff>
      <xdr:row>89</xdr:row>
      <xdr:rowOff>4888027</xdr:rowOff>
    </xdr:to>
    <xdr:pic>
      <xdr:nvPicPr>
        <xdr:cNvPr id="5" name="Afbeelding 4">
          <a:extLst>
            <a:ext uri="{FF2B5EF4-FFF2-40B4-BE49-F238E27FC236}">
              <a16:creationId xmlns:a16="http://schemas.microsoft.com/office/drawing/2014/main" id="{311EC5AB-84FB-CDD9-B909-27D6F9EC5A91}"/>
            </a:ext>
          </a:extLst>
        </xdr:cNvPr>
        <xdr:cNvPicPr>
          <a:picLocks noChangeAspect="1"/>
        </xdr:cNvPicPr>
      </xdr:nvPicPr>
      <xdr:blipFill>
        <a:blip xmlns:r="http://schemas.openxmlformats.org/officeDocument/2006/relationships" r:embed="rId3"/>
        <a:stretch>
          <a:fillRect/>
        </a:stretch>
      </xdr:blipFill>
      <xdr:spPr>
        <a:xfrm>
          <a:off x="6276975" y="24241125"/>
          <a:ext cx="7388992" cy="53833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923925</xdr:colOff>
      <xdr:row>96</xdr:row>
      <xdr:rowOff>47625</xdr:rowOff>
    </xdr:from>
    <xdr:to>
      <xdr:col>4</xdr:col>
      <xdr:colOff>5856016</xdr:colOff>
      <xdr:row>109</xdr:row>
      <xdr:rowOff>65884</xdr:rowOff>
    </xdr:to>
    <xdr:pic>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0496550" y="17764125"/>
          <a:ext cx="4932091" cy="4066384"/>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about:blank"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about:blank"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about:blank"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2C7AB-6E9D-034C-9D59-0EF1C612FA32}">
  <sheetPr codeName="Blad14">
    <tabColor theme="7" tint="0.59999389629810485"/>
    <pageSetUpPr fitToPage="1"/>
  </sheetPr>
  <dimension ref="A1:R94"/>
  <sheetViews>
    <sheetView workbookViewId="0">
      <selection activeCell="H1" sqref="H1"/>
    </sheetView>
  </sheetViews>
  <sheetFormatPr defaultColWidth="0" defaultRowHeight="15" zeroHeight="1"/>
  <cols>
    <col min="1" max="18" width="11.42578125" style="16" customWidth="1"/>
    <col min="19" max="16384" width="9.140625" hidden="1"/>
  </cols>
  <sheetData>
    <row r="1" spans="2:18">
      <c r="H1" s="63"/>
      <c r="R1" s="64"/>
    </row>
    <row r="2" spans="2:18"/>
    <row r="3" spans="2:18"/>
    <row r="4" spans="2:18"/>
    <row r="5" spans="2:18"/>
    <row r="6" spans="2:18"/>
    <row r="7" spans="2:18">
      <c r="L7" s="64"/>
      <c r="M7" s="74" t="s">
        <v>364</v>
      </c>
      <c r="N7" s="74"/>
      <c r="O7" s="74"/>
      <c r="P7" s="74"/>
      <c r="Q7" s="74"/>
    </row>
    <row r="8" spans="2:18">
      <c r="B8" s="75" t="s">
        <v>365</v>
      </c>
      <c r="C8" s="76"/>
      <c r="D8" s="76"/>
      <c r="L8" s="64"/>
      <c r="M8" s="74"/>
      <c r="N8" s="74"/>
      <c r="O8" s="74"/>
      <c r="P8" s="74"/>
      <c r="Q8" s="74"/>
    </row>
    <row r="9" spans="2:18"/>
    <row r="10" spans="2:18"/>
    <row r="11" spans="2:18"/>
    <row r="12" spans="2:18"/>
    <row r="13" spans="2:18"/>
    <row r="14" spans="2:18"/>
    <row r="15" spans="2:18"/>
    <row r="16" spans="2:18"/>
    <row r="17"/>
    <row r="18"/>
    <row r="19"/>
    <row r="20"/>
    <row r="21"/>
    <row r="22"/>
    <row r="23"/>
    <row r="24"/>
    <row r="25"/>
    <row r="26"/>
    <row r="27"/>
    <row r="28"/>
    <row r="29"/>
    <row r="30"/>
    <row r="31"/>
    <row r="32"/>
    <row r="33" spans="2:6"/>
    <row r="34" spans="2:6"/>
    <row r="35" spans="2:6"/>
    <row r="36" spans="2:6"/>
    <row r="37" spans="2:6"/>
    <row r="38" spans="2:6"/>
    <row r="39" spans="2:6"/>
    <row r="40" spans="2:6" ht="23.25">
      <c r="B40" s="77" t="s">
        <v>376</v>
      </c>
      <c r="C40" s="77"/>
      <c r="D40" s="72" t="s">
        <v>377</v>
      </c>
      <c r="F40" s="73" t="s">
        <v>375</v>
      </c>
    </row>
    <row r="41" spans="2:6" ht="23.25">
      <c r="B41" s="72"/>
      <c r="D41" s="72" t="s">
        <v>373</v>
      </c>
      <c r="F41" s="73" t="s">
        <v>374</v>
      </c>
    </row>
    <row r="42" spans="2:6" ht="23.25">
      <c r="B42" s="71"/>
    </row>
    <row r="43" spans="2:6"/>
    <row r="44" spans="2:6"/>
    <row r="45" spans="2:6"/>
    <row r="46" spans="2:6"/>
    <row r="47" spans="2:6"/>
    <row r="48" spans="2:6"/>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sheetData>
  <sheetProtection algorithmName="SHA-512" hashValue="J55NRpEMwwfryVgIPY7XYKhhw1NEvgScvWOulRKdXVeU64924lCDhMeT+VlejVbl03hPY6ygKhtAziM3pUWAIQ==" saltValue="D2UOQI+reU/0dFMyct0W1A==" spinCount="100000" sheet="1" objects="1" scenarios="1" selectLockedCells="1"/>
  <mergeCells count="3">
    <mergeCell ref="M7:Q8"/>
    <mergeCell ref="B8:D8"/>
    <mergeCell ref="B40:C40"/>
  </mergeCells>
  <hyperlinks>
    <hyperlink ref="M7" r:id="rId1" xr:uid="{73D064B1-14B8-492E-BA8A-810C1DDA7CF5}"/>
    <hyperlink ref="B8" r:id="rId2" xr:uid="{285F65D0-40B9-4EB0-9D30-E48027CDD20E}"/>
    <hyperlink ref="F41" r:id="rId3" xr:uid="{CD0C5B53-DA28-40B2-9F67-BC6AC0724B9C}"/>
    <hyperlink ref="F40" r:id="rId4" xr:uid="{2119E070-ED1F-40DC-9D28-9EB99C835213}"/>
  </hyperlinks>
  <pageMargins left="0.7" right="0.7" top="0.75" bottom="0.75" header="0.3" footer="0.3"/>
  <pageSetup paperSize="9" scale="76"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6EEF-C964-B442-B795-B64C829C49B5}">
  <sheetPr codeName="Blad3">
    <tabColor rgb="FF00B0F0"/>
  </sheetPr>
  <dimension ref="A1:K90"/>
  <sheetViews>
    <sheetView tabSelected="1" workbookViewId="0">
      <selection activeCell="D19" sqref="D19"/>
    </sheetView>
  </sheetViews>
  <sheetFormatPr defaultColWidth="0" defaultRowHeight="15" zeroHeight="1"/>
  <cols>
    <col min="1" max="1" width="4.140625" customWidth="1"/>
    <col min="2" max="2" width="68.140625" customWidth="1"/>
    <col min="3" max="3" width="21.7109375" customWidth="1"/>
    <col min="4" max="5" width="21.7109375" style="66" customWidth="1"/>
    <col min="6" max="7" width="26.140625" style="66" customWidth="1"/>
    <col min="8" max="8" width="17.7109375" style="66" customWidth="1"/>
    <col min="9" max="11" width="0" style="66" hidden="1" customWidth="1"/>
    <col min="12" max="16384" width="11.42578125" style="66" hidden="1"/>
  </cols>
  <sheetData>
    <row r="1" spans="1:8" customFormat="1">
      <c r="A1" s="16"/>
      <c r="B1" s="16"/>
      <c r="C1" s="16"/>
      <c r="D1" s="16"/>
      <c r="E1" s="16"/>
      <c r="F1" s="16"/>
      <c r="G1" s="16"/>
      <c r="H1" s="16"/>
    </row>
    <row r="2" spans="1:8" customFormat="1" ht="30.75" customHeight="1">
      <c r="A2" s="16"/>
      <c r="B2" s="55" t="s">
        <v>43</v>
      </c>
      <c r="C2" s="16"/>
      <c r="D2" s="16"/>
      <c r="E2" s="16"/>
      <c r="F2" s="16"/>
      <c r="G2" s="16"/>
      <c r="H2" s="16"/>
    </row>
    <row r="3" spans="1:8" customFormat="1">
      <c r="A3" s="16"/>
      <c r="B3" s="56" t="s">
        <v>97</v>
      </c>
      <c r="C3" s="16"/>
      <c r="D3" s="16"/>
      <c r="E3" s="16"/>
      <c r="F3" s="16"/>
      <c r="G3" s="16"/>
      <c r="H3" s="16"/>
    </row>
    <row r="4" spans="1:8" customFormat="1">
      <c r="A4" s="16"/>
      <c r="B4" s="10" t="s">
        <v>16</v>
      </c>
      <c r="C4" s="82" t="s">
        <v>98</v>
      </c>
      <c r="D4" s="83"/>
      <c r="E4" s="83"/>
      <c r="F4" s="16"/>
      <c r="G4" s="16"/>
      <c r="H4" s="16"/>
    </row>
    <row r="5" spans="1:8" customFormat="1">
      <c r="A5" s="16"/>
      <c r="B5" s="10" t="s">
        <v>362</v>
      </c>
      <c r="C5" s="80" t="s">
        <v>98</v>
      </c>
      <c r="D5" s="81"/>
      <c r="E5" s="81"/>
      <c r="F5" s="16"/>
      <c r="G5" s="16"/>
      <c r="H5" s="16"/>
    </row>
    <row r="6" spans="1:8" customFormat="1">
      <c r="A6" s="16"/>
      <c r="B6" s="57" t="s">
        <v>363</v>
      </c>
      <c r="C6" s="84" t="s">
        <v>98</v>
      </c>
      <c r="D6" s="85"/>
      <c r="E6" s="86"/>
      <c r="F6" s="16"/>
      <c r="G6" s="16"/>
      <c r="H6" s="16"/>
    </row>
    <row r="7" spans="1:8" customFormat="1">
      <c r="A7" s="16"/>
      <c r="B7" s="10" t="s">
        <v>7</v>
      </c>
      <c r="C7" s="82" t="s">
        <v>5</v>
      </c>
      <c r="D7" s="83"/>
      <c r="E7" s="83"/>
      <c r="F7" s="16"/>
      <c r="G7" s="16"/>
      <c r="H7" s="16"/>
    </row>
    <row r="8" spans="1:8" customFormat="1" ht="130.5" customHeight="1">
      <c r="A8" s="16"/>
      <c r="B8" s="9" t="s">
        <v>8</v>
      </c>
      <c r="C8" s="79" t="s">
        <v>98</v>
      </c>
      <c r="D8" s="79"/>
      <c r="E8" s="79"/>
      <c r="F8" s="16"/>
      <c r="G8" s="16"/>
      <c r="H8" s="16"/>
    </row>
    <row r="9" spans="1:8" customFormat="1" ht="30">
      <c r="A9" s="16"/>
      <c r="B9" s="6" t="s">
        <v>40</v>
      </c>
      <c r="C9" s="7" t="s">
        <v>18</v>
      </c>
      <c r="D9" s="7" t="s">
        <v>20</v>
      </c>
      <c r="E9" s="7" t="s">
        <v>19</v>
      </c>
      <c r="F9" s="16"/>
      <c r="G9" s="16"/>
      <c r="H9" s="16"/>
    </row>
    <row r="10" spans="1:8" customFormat="1">
      <c r="A10" s="16"/>
      <c r="B10" s="8" t="s">
        <v>31</v>
      </c>
      <c r="C10" s="59">
        <v>0</v>
      </c>
      <c r="D10" s="59">
        <v>0</v>
      </c>
      <c r="E10" s="59">
        <v>0</v>
      </c>
      <c r="F10" s="17"/>
      <c r="G10" s="17"/>
      <c r="H10" s="16"/>
    </row>
    <row r="11" spans="1:8" customFormat="1">
      <c r="A11" s="16"/>
      <c r="B11" s="8" t="s">
        <v>30</v>
      </c>
      <c r="C11" s="59">
        <v>0</v>
      </c>
      <c r="D11" s="59">
        <v>0</v>
      </c>
      <c r="E11" s="59">
        <v>0</v>
      </c>
      <c r="F11" s="17"/>
      <c r="G11" s="17"/>
      <c r="H11" s="16"/>
    </row>
    <row r="12" spans="1:8" customFormat="1">
      <c r="A12" s="16"/>
      <c r="B12" s="8" t="s">
        <v>29</v>
      </c>
      <c r="C12" s="59">
        <v>0</v>
      </c>
      <c r="D12" s="59">
        <v>0</v>
      </c>
      <c r="E12" s="59">
        <v>0</v>
      </c>
      <c r="F12" s="17"/>
      <c r="G12" s="17"/>
      <c r="H12" s="16"/>
    </row>
    <row r="13" spans="1:8" customFormat="1">
      <c r="A13" s="16"/>
      <c r="B13" s="16"/>
      <c r="C13" s="16"/>
      <c r="D13" s="16"/>
      <c r="E13" s="16"/>
      <c r="F13" s="16"/>
      <c r="G13" s="16"/>
      <c r="H13" s="16"/>
    </row>
    <row r="14" spans="1:8" customFormat="1" ht="30">
      <c r="A14" s="16"/>
      <c r="B14" s="11" t="s">
        <v>361</v>
      </c>
      <c r="C14" s="59" t="s">
        <v>5</v>
      </c>
      <c r="D14" s="16"/>
      <c r="E14" s="16"/>
      <c r="F14" s="16"/>
      <c r="G14" s="16"/>
      <c r="H14" s="16"/>
    </row>
    <row r="15" spans="1:8" customFormat="1" ht="30">
      <c r="A15" s="16"/>
      <c r="B15" s="11" t="s">
        <v>14</v>
      </c>
      <c r="C15" s="59" t="s">
        <v>5</v>
      </c>
      <c r="D15" s="16"/>
      <c r="E15" s="16"/>
      <c r="F15" s="16"/>
      <c r="G15" s="16"/>
      <c r="H15" s="16"/>
    </row>
    <row r="16" spans="1:8" customFormat="1">
      <c r="A16" s="16"/>
      <c r="B16" s="16"/>
      <c r="C16" s="16"/>
      <c r="D16" s="16"/>
      <c r="E16" s="16"/>
      <c r="F16" s="16"/>
      <c r="G16" s="16"/>
      <c r="H16" s="16"/>
    </row>
    <row r="17" spans="1:8" customFormat="1" ht="30">
      <c r="A17" s="16"/>
      <c r="B17" s="12" t="s">
        <v>32</v>
      </c>
      <c r="C17" s="7" t="s">
        <v>9</v>
      </c>
      <c r="D17" s="7" t="s">
        <v>15</v>
      </c>
      <c r="E17" s="7" t="s">
        <v>10</v>
      </c>
      <c r="F17" s="7" t="s">
        <v>358</v>
      </c>
      <c r="G17" s="87" t="s">
        <v>359</v>
      </c>
      <c r="H17" s="88"/>
    </row>
    <row r="18" spans="1:8" customFormat="1">
      <c r="A18" s="16"/>
      <c r="B18" s="60" t="s">
        <v>5</v>
      </c>
      <c r="C18" s="61">
        <v>0</v>
      </c>
      <c r="D18" s="61">
        <v>0</v>
      </c>
      <c r="E18" s="61" t="s">
        <v>5</v>
      </c>
      <c r="F18" s="13">
        <f>VLOOKUP($B18,GHS!$H$5:$J$91,3,FALSE)</f>
        <v>0</v>
      </c>
      <c r="G18" s="90">
        <f>VLOOKUP($B18,GHS!$H$5:$J$91,2,FALSE)</f>
        <v>0</v>
      </c>
      <c r="H18" s="91"/>
    </row>
    <row r="19" spans="1:8" customFormat="1">
      <c r="A19" s="16"/>
      <c r="B19" s="60" t="s">
        <v>5</v>
      </c>
      <c r="C19" s="61">
        <v>0</v>
      </c>
      <c r="D19" s="61">
        <v>0</v>
      </c>
      <c r="E19" s="61" t="s">
        <v>5</v>
      </c>
      <c r="F19" s="13">
        <f>VLOOKUP($B19,GHS!$H$5:$J$91,3,FALSE)</f>
        <v>0</v>
      </c>
      <c r="G19" s="90">
        <f>VLOOKUP($B19,GHS!$H$5:$J$91,2,FALSE)</f>
        <v>0</v>
      </c>
      <c r="H19" s="91"/>
    </row>
    <row r="20" spans="1:8" customFormat="1">
      <c r="A20" s="16"/>
      <c r="B20" s="60" t="s">
        <v>5</v>
      </c>
      <c r="C20" s="61">
        <v>0</v>
      </c>
      <c r="D20" s="61">
        <v>0</v>
      </c>
      <c r="E20" s="61" t="s">
        <v>5</v>
      </c>
      <c r="F20" s="13">
        <f>VLOOKUP($B20,GHS!$H$5:$J$91,3,FALSE)</f>
        <v>0</v>
      </c>
      <c r="G20" s="90">
        <f>VLOOKUP($B20,GHS!$H$5:$J$91,2,FALSE)</f>
        <v>0</v>
      </c>
      <c r="H20" s="91"/>
    </row>
    <row r="21" spans="1:8" customFormat="1">
      <c r="A21" s="16"/>
      <c r="B21" s="60" t="s">
        <v>5</v>
      </c>
      <c r="C21" s="61">
        <v>0</v>
      </c>
      <c r="D21" s="61">
        <v>0</v>
      </c>
      <c r="E21" s="61" t="s">
        <v>5</v>
      </c>
      <c r="F21" s="13">
        <f>VLOOKUP($B21,GHS!$H$5:$J$91,3,FALSE)</f>
        <v>0</v>
      </c>
      <c r="G21" s="90">
        <f>VLOOKUP($B21,GHS!$H$5:$J$91,2,FALSE)</f>
        <v>0</v>
      </c>
      <c r="H21" s="91"/>
    </row>
    <row r="22" spans="1:8" customFormat="1" ht="30" customHeight="1">
      <c r="A22" s="16"/>
      <c r="B22" s="60" t="s">
        <v>5</v>
      </c>
      <c r="C22" s="61">
        <v>0</v>
      </c>
      <c r="D22" s="61">
        <v>0</v>
      </c>
      <c r="E22" s="61" t="s">
        <v>5</v>
      </c>
      <c r="F22" s="13">
        <f>VLOOKUP($B22,GHS!$H$5:$J$91,3,FALSE)</f>
        <v>0</v>
      </c>
      <c r="G22" s="90">
        <f>VLOOKUP($B22,GHS!$H$5:$J$91,2,FALSE)</f>
        <v>0</v>
      </c>
      <c r="H22" s="91"/>
    </row>
    <row r="23" spans="1:8" customFormat="1">
      <c r="A23" s="16"/>
      <c r="B23" s="16"/>
      <c r="C23" s="16"/>
      <c r="D23" s="16"/>
      <c r="E23" s="16"/>
      <c r="F23" s="16"/>
      <c r="G23" s="16"/>
      <c r="H23" s="16"/>
    </row>
    <row r="24" spans="1:8" customFormat="1">
      <c r="A24" s="16"/>
      <c r="B24" s="14" t="s">
        <v>21</v>
      </c>
      <c r="C24" s="16"/>
      <c r="D24" s="16"/>
      <c r="E24" s="16"/>
      <c r="F24" s="16"/>
      <c r="G24" s="16"/>
      <c r="H24" s="16"/>
    </row>
    <row r="25" spans="1:8" customFormat="1">
      <c r="A25" s="16"/>
      <c r="B25" s="13" t="s">
        <v>22</v>
      </c>
      <c r="C25" s="59" t="s">
        <v>5</v>
      </c>
      <c r="D25" s="16"/>
      <c r="E25" s="16"/>
      <c r="F25" s="16"/>
      <c r="G25" s="16"/>
      <c r="H25" s="16"/>
    </row>
    <row r="26" spans="1:8" customFormat="1">
      <c r="A26" s="16"/>
      <c r="B26" s="13" t="s">
        <v>23</v>
      </c>
      <c r="C26" s="59" t="s">
        <v>5</v>
      </c>
      <c r="D26" s="16"/>
      <c r="E26" s="16"/>
      <c r="F26" s="16"/>
      <c r="G26" s="16"/>
      <c r="H26" s="16"/>
    </row>
    <row r="27" spans="1:8" customFormat="1">
      <c r="A27" s="16"/>
      <c r="B27" s="13" t="s">
        <v>24</v>
      </c>
      <c r="C27" s="59" t="s">
        <v>5</v>
      </c>
      <c r="D27" s="16"/>
      <c r="E27" s="16"/>
      <c r="F27" s="16"/>
      <c r="G27" s="16"/>
      <c r="H27" s="16"/>
    </row>
    <row r="28" spans="1:8" customFormat="1">
      <c r="A28" s="16"/>
      <c r="B28" s="13" t="s">
        <v>25</v>
      </c>
      <c r="C28" s="59" t="s">
        <v>5</v>
      </c>
      <c r="D28" s="16"/>
      <c r="E28" s="16"/>
      <c r="F28" s="16"/>
      <c r="G28" s="16"/>
      <c r="H28" s="16"/>
    </row>
    <row r="29" spans="1:8" customFormat="1">
      <c r="A29" s="16"/>
      <c r="B29" s="16"/>
      <c r="C29" s="16"/>
      <c r="D29" s="16"/>
      <c r="E29" s="16"/>
      <c r="F29" s="16"/>
      <c r="G29" s="16"/>
      <c r="H29" s="16"/>
    </row>
    <row r="30" spans="1:8" customFormat="1">
      <c r="A30" s="16"/>
      <c r="B30" s="14" t="s">
        <v>12</v>
      </c>
      <c r="C30" s="59" t="s">
        <v>5</v>
      </c>
      <c r="D30" s="16"/>
      <c r="E30" s="16"/>
      <c r="F30" s="17"/>
      <c r="G30" s="17"/>
      <c r="H30" s="16"/>
    </row>
    <row r="31" spans="1:8" customFormat="1">
      <c r="A31" s="16"/>
      <c r="B31" s="11" t="s">
        <v>41</v>
      </c>
      <c r="C31" s="59" t="s">
        <v>5</v>
      </c>
      <c r="D31" s="16"/>
      <c r="E31" s="16"/>
      <c r="F31" s="17"/>
      <c r="G31" s="17"/>
      <c r="H31" s="16"/>
    </row>
    <row r="32" spans="1:8" customFormat="1">
      <c r="A32" s="16"/>
      <c r="B32" s="16"/>
      <c r="C32" s="16"/>
      <c r="D32" s="16"/>
      <c r="E32" s="16"/>
      <c r="F32" s="16"/>
      <c r="G32" s="16"/>
      <c r="H32" s="16"/>
    </row>
    <row r="33" spans="1:8" customFormat="1">
      <c r="A33" s="16"/>
      <c r="B33" s="10" t="s">
        <v>33</v>
      </c>
      <c r="D33" s="16"/>
      <c r="E33" s="16"/>
      <c r="F33" s="16"/>
      <c r="G33" s="16"/>
      <c r="H33" s="16"/>
    </row>
    <row r="34" spans="1:8" customFormat="1" ht="45">
      <c r="A34" s="16"/>
      <c r="B34" s="11" t="s">
        <v>13</v>
      </c>
      <c r="C34" s="59" t="s">
        <v>5</v>
      </c>
      <c r="D34" s="16"/>
      <c r="E34" s="16"/>
      <c r="F34" s="17"/>
      <c r="G34" s="17"/>
      <c r="H34" s="16"/>
    </row>
    <row r="35" spans="1:8" customFormat="1" ht="30">
      <c r="A35" s="16"/>
      <c r="B35" s="11" t="s">
        <v>26</v>
      </c>
      <c r="C35" s="59" t="s">
        <v>5</v>
      </c>
      <c r="D35" s="16"/>
      <c r="E35" s="16"/>
      <c r="F35" s="17"/>
      <c r="G35" s="17"/>
      <c r="H35" s="16"/>
    </row>
    <row r="36" spans="1:8" customFormat="1">
      <c r="A36" s="16"/>
      <c r="B36" s="16"/>
      <c r="C36" s="16"/>
      <c r="D36" s="16"/>
      <c r="E36" s="16"/>
      <c r="F36" s="16"/>
      <c r="G36" s="16"/>
      <c r="H36" s="16"/>
    </row>
    <row r="37" spans="1:8" customFormat="1">
      <c r="A37" s="16"/>
      <c r="B37" s="10" t="s">
        <v>34</v>
      </c>
      <c r="D37" s="16"/>
      <c r="E37" s="16"/>
      <c r="F37" s="16"/>
      <c r="G37" s="16"/>
      <c r="H37" s="16"/>
    </row>
    <row r="38" spans="1:8" customFormat="1">
      <c r="A38" s="16"/>
      <c r="B38" s="11" t="s">
        <v>35</v>
      </c>
      <c r="C38" s="59" t="s">
        <v>5</v>
      </c>
      <c r="D38" s="16"/>
      <c r="E38" s="16"/>
      <c r="F38" s="16"/>
      <c r="G38" s="16"/>
      <c r="H38" s="16"/>
    </row>
    <row r="39" spans="1:8" customFormat="1">
      <c r="A39" s="16"/>
      <c r="B39" s="11" t="s">
        <v>36</v>
      </c>
      <c r="C39" s="59" t="s">
        <v>5</v>
      </c>
      <c r="D39" s="16"/>
      <c r="E39" s="16"/>
      <c r="F39" s="16"/>
      <c r="G39" s="16"/>
      <c r="H39" s="16"/>
    </row>
    <row r="40" spans="1:8" customFormat="1" ht="30">
      <c r="A40" s="16"/>
      <c r="B40" s="11" t="s">
        <v>37</v>
      </c>
      <c r="C40" s="59" t="s">
        <v>5</v>
      </c>
      <c r="D40" s="16"/>
      <c r="E40" s="16"/>
      <c r="F40" s="16"/>
      <c r="G40" s="16"/>
      <c r="H40" s="16"/>
    </row>
    <row r="41" spans="1:8" customFormat="1">
      <c r="A41" s="16"/>
      <c r="B41" s="11" t="s">
        <v>39</v>
      </c>
      <c r="C41" s="59" t="s">
        <v>5</v>
      </c>
      <c r="D41" s="16"/>
      <c r="E41" s="16"/>
      <c r="F41" s="16"/>
      <c r="G41" s="16"/>
      <c r="H41" s="16"/>
    </row>
    <row r="42" spans="1:8" customFormat="1">
      <c r="A42" s="16"/>
      <c r="B42" s="11" t="s">
        <v>38</v>
      </c>
      <c r="C42" s="59" t="s">
        <v>5</v>
      </c>
      <c r="D42" s="16"/>
      <c r="E42" s="16"/>
      <c r="F42" s="16"/>
      <c r="G42" s="16"/>
      <c r="H42" s="16"/>
    </row>
    <row r="43" spans="1:8" customFormat="1">
      <c r="A43" s="16"/>
      <c r="B43" s="11" t="s">
        <v>17</v>
      </c>
      <c r="C43" s="62" t="s">
        <v>5</v>
      </c>
      <c r="D43" s="16"/>
      <c r="E43" s="16"/>
      <c r="F43" s="16"/>
      <c r="G43" s="16"/>
      <c r="H43" s="16"/>
    </row>
    <row r="44" spans="1:8" customFormat="1" ht="28.5" customHeight="1">
      <c r="A44" s="16"/>
      <c r="B44" s="15" t="s">
        <v>42</v>
      </c>
      <c r="C44" s="82" t="s">
        <v>98</v>
      </c>
      <c r="D44" s="82"/>
      <c r="E44" s="82"/>
      <c r="H44" s="16"/>
    </row>
    <row r="45" spans="1:8" customFormat="1">
      <c r="A45" s="16"/>
      <c r="B45" s="16"/>
      <c r="C45" s="16"/>
      <c r="D45" s="16"/>
      <c r="E45" s="16"/>
      <c r="F45" s="16"/>
      <c r="G45" s="16"/>
      <c r="H45" s="16"/>
    </row>
    <row r="46" spans="1:8" customFormat="1">
      <c r="A46" s="16"/>
      <c r="B46" s="16"/>
      <c r="C46" s="16"/>
      <c r="D46" s="16"/>
      <c r="E46" s="16"/>
      <c r="F46" s="16"/>
      <c r="G46" s="16"/>
      <c r="H46" s="16"/>
    </row>
    <row r="47" spans="1:8" customFormat="1">
      <c r="A47" s="16"/>
      <c r="B47" s="16"/>
      <c r="C47" s="16"/>
      <c r="D47" s="16"/>
      <c r="E47" s="16"/>
      <c r="F47" s="16"/>
      <c r="G47" s="16"/>
      <c r="H47" s="16"/>
    </row>
    <row r="48" spans="1:8" customFormat="1">
      <c r="A48" s="16"/>
      <c r="B48" s="16"/>
      <c r="C48" s="16"/>
      <c r="D48" s="16"/>
      <c r="E48" s="16"/>
      <c r="F48" s="16"/>
      <c r="G48" s="16"/>
      <c r="H48" s="16"/>
    </row>
    <row r="49" spans="1:8" customFormat="1">
      <c r="A49" s="16"/>
      <c r="B49" s="16"/>
      <c r="C49" s="16"/>
      <c r="D49" s="16"/>
      <c r="E49" s="16"/>
      <c r="F49" s="16"/>
      <c r="G49" s="16"/>
      <c r="H49" s="16"/>
    </row>
    <row r="50" spans="1:8" customFormat="1">
      <c r="A50" s="16"/>
      <c r="B50" s="16"/>
      <c r="C50" s="16"/>
      <c r="D50" s="16"/>
      <c r="E50" s="16"/>
      <c r="F50" s="16"/>
      <c r="G50" s="16"/>
      <c r="H50" s="16"/>
    </row>
    <row r="51" spans="1:8" customFormat="1">
      <c r="A51" s="16"/>
      <c r="B51" s="16"/>
      <c r="C51" s="16"/>
      <c r="D51" s="16"/>
      <c r="E51" s="16"/>
      <c r="F51" s="16"/>
      <c r="G51" s="16"/>
    </row>
    <row r="52" spans="1:8" customFormat="1">
      <c r="A52" s="22"/>
      <c r="B52" s="22"/>
      <c r="C52" s="22"/>
      <c r="D52" s="22"/>
      <c r="E52" s="22"/>
      <c r="F52" s="22"/>
      <c r="G52" s="22"/>
      <c r="H52" s="22"/>
    </row>
    <row r="53" spans="1:8" customFormat="1">
      <c r="A53" s="22"/>
      <c r="B53" s="22"/>
      <c r="C53" s="22"/>
      <c r="D53" s="22"/>
      <c r="E53" s="22"/>
      <c r="F53" s="22"/>
      <c r="G53" s="22"/>
      <c r="H53" s="22"/>
    </row>
    <row r="54" spans="1:8" customFormat="1">
      <c r="A54" s="22"/>
      <c r="B54" s="23" t="s">
        <v>96</v>
      </c>
      <c r="C54" s="22"/>
      <c r="D54" s="22"/>
      <c r="E54" s="68" t="s">
        <v>367</v>
      </c>
      <c r="F54" s="22"/>
      <c r="G54" s="22"/>
      <c r="H54" s="22"/>
    </row>
    <row r="55" spans="1:8" customFormat="1">
      <c r="A55" s="22"/>
      <c r="B55" s="24"/>
      <c r="C55" s="22"/>
      <c r="D55" s="22"/>
      <c r="E55" s="22"/>
      <c r="F55" s="22"/>
      <c r="G55" s="22"/>
      <c r="H55" s="22"/>
    </row>
    <row r="56" spans="1:8" customFormat="1" ht="30">
      <c r="A56" s="22"/>
      <c r="B56" s="2" t="s">
        <v>80</v>
      </c>
      <c r="C56" s="4" t="str">
        <f>IF(SUM(C58:C62)&gt;0,"ja","nee")</f>
        <v>nee</v>
      </c>
      <c r="D56" s="22"/>
      <c r="E56" s="92" t="s">
        <v>366</v>
      </c>
      <c r="F56" s="92"/>
      <c r="G56" s="92"/>
      <c r="H56" s="92"/>
    </row>
    <row r="57" spans="1:8" customFormat="1">
      <c r="A57" s="22"/>
      <c r="B57" s="29"/>
      <c r="C57" s="25" t="s">
        <v>81</v>
      </c>
      <c r="D57" s="25"/>
      <c r="E57" s="26" t="s">
        <v>360</v>
      </c>
      <c r="F57" s="22" t="s">
        <v>95</v>
      </c>
      <c r="G57" s="22"/>
      <c r="H57" s="22"/>
    </row>
    <row r="58" spans="1:8" customFormat="1">
      <c r="A58" s="22"/>
      <c r="B58" s="30" t="str">
        <f>IF(B18&lt;&gt;"&lt;look-up tabel&gt;", B18,"- kies -")</f>
        <v>- kies -</v>
      </c>
      <c r="C58" s="54">
        <f>IF(B58&lt;&gt;"- kies -", C18/D18,0)</f>
        <v>0</v>
      </c>
      <c r="D58" s="27"/>
      <c r="E58" s="27" t="str">
        <f>IF(B58&lt;&gt;"---", IF(C58&gt;F18,"ja","nee"),"nee")</f>
        <v>nee</v>
      </c>
      <c r="F58" s="28">
        <f>IF(E58="ja",1,0)</f>
        <v>0</v>
      </c>
      <c r="G58" s="22"/>
      <c r="H58" s="22"/>
    </row>
    <row r="59" spans="1:8" customFormat="1">
      <c r="A59" s="22"/>
      <c r="B59" s="30" t="str">
        <f t="shared" ref="B59:B62" si="0">IF(B19&lt;&gt;"&lt;look-up tabel&gt;", B19,"- kies -")</f>
        <v>- kies -</v>
      </c>
      <c r="C59" s="54">
        <f>IF(B59&lt;&gt;"- kies -", C19/D19,0)</f>
        <v>0</v>
      </c>
      <c r="D59" s="27"/>
      <c r="E59" s="27" t="str">
        <f>IF(B59&lt;&gt;"- kies -", IF(C59&gt;F19,"ja","nee"),"nee")</f>
        <v>nee</v>
      </c>
      <c r="F59" s="28">
        <f t="shared" ref="F59:F62" si="1">IF(E59="ja",1,0)</f>
        <v>0</v>
      </c>
      <c r="G59" s="22"/>
      <c r="H59" s="22"/>
    </row>
    <row r="60" spans="1:8" customFormat="1">
      <c r="A60" s="22"/>
      <c r="B60" s="30" t="str">
        <f t="shared" si="0"/>
        <v>- kies -</v>
      </c>
      <c r="C60" s="54">
        <f t="shared" ref="C60:C62" si="2">IF(B60&lt;&gt;"- kies -", C20/D20,0)</f>
        <v>0</v>
      </c>
      <c r="D60" s="27"/>
      <c r="E60" s="27" t="str">
        <f t="shared" ref="E60:E62" si="3">IF(B60&lt;&gt;"- kies -", IF(C60&gt;F20,"ja","nee"),"nee")</f>
        <v>nee</v>
      </c>
      <c r="F60" s="28">
        <f t="shared" si="1"/>
        <v>0</v>
      </c>
      <c r="G60" s="22"/>
      <c r="H60" s="22"/>
    </row>
    <row r="61" spans="1:8" customFormat="1">
      <c r="A61" s="22"/>
      <c r="B61" s="30" t="str">
        <f t="shared" si="0"/>
        <v>- kies -</v>
      </c>
      <c r="C61" s="54">
        <f t="shared" si="2"/>
        <v>0</v>
      </c>
      <c r="D61" s="27"/>
      <c r="E61" s="27" t="str">
        <f t="shared" si="3"/>
        <v>nee</v>
      </c>
      <c r="F61" s="28">
        <f t="shared" si="1"/>
        <v>0</v>
      </c>
      <c r="G61" s="22"/>
      <c r="H61" s="22"/>
    </row>
    <row r="62" spans="1:8" customFormat="1">
      <c r="A62" s="22"/>
      <c r="B62" s="30" t="str">
        <f t="shared" si="0"/>
        <v>- kies -</v>
      </c>
      <c r="C62" s="54">
        <f t="shared" si="2"/>
        <v>0</v>
      </c>
      <c r="D62" s="27"/>
      <c r="E62" s="27" t="str">
        <f t="shared" si="3"/>
        <v>nee</v>
      </c>
      <c r="F62" s="28">
        <f t="shared" si="1"/>
        <v>0</v>
      </c>
      <c r="G62" s="22"/>
      <c r="H62" s="22"/>
    </row>
    <row r="63" spans="1:8" customFormat="1">
      <c r="A63" s="22"/>
      <c r="B63" s="22"/>
      <c r="C63" s="22"/>
      <c r="D63" s="22"/>
      <c r="E63" s="22"/>
      <c r="F63" s="22"/>
      <c r="G63" s="22"/>
      <c r="H63" s="22"/>
    </row>
    <row r="64" spans="1:8" ht="30">
      <c r="A64" s="22"/>
      <c r="B64" s="2" t="s">
        <v>3</v>
      </c>
      <c r="C64" s="4" t="str">
        <f>IF(C7&lt;&gt;"- kies -",IF(C7&lt;&gt;"anders", "ja", "nee"),"  ")</f>
        <v xml:space="preserve">  </v>
      </c>
      <c r="D64" s="65"/>
      <c r="E64" s="69"/>
      <c r="F64" s="69"/>
      <c r="G64" s="69"/>
      <c r="H64" s="69"/>
    </row>
    <row r="65" spans="1:8">
      <c r="A65" s="22"/>
      <c r="B65" s="22" t="s">
        <v>7</v>
      </c>
      <c r="C65" s="31" t="str">
        <f>IF(C64="ja", C7,"---")</f>
        <v>---</v>
      </c>
      <c r="D65" s="65"/>
      <c r="E65" s="69"/>
      <c r="F65" s="69"/>
      <c r="G65" s="69"/>
      <c r="H65" s="69"/>
    </row>
    <row r="66" spans="1:8">
      <c r="A66" s="22"/>
      <c r="B66" s="22"/>
      <c r="C66" s="22"/>
      <c r="D66" s="65"/>
      <c r="E66" s="69"/>
      <c r="F66" s="69"/>
      <c r="G66" s="69"/>
      <c r="H66" s="69"/>
    </row>
    <row r="67" spans="1:8">
      <c r="A67" s="22"/>
      <c r="B67" s="22"/>
      <c r="C67" s="22"/>
      <c r="D67" s="65"/>
      <c r="E67" s="65"/>
      <c r="F67" s="65"/>
      <c r="G67" s="65"/>
      <c r="H67" s="65"/>
    </row>
    <row r="68" spans="1:8" ht="30">
      <c r="A68" s="22"/>
      <c r="B68" s="21" t="s">
        <v>88</v>
      </c>
      <c r="C68" s="4" t="str">
        <f>IF(C69="ja","ja",IF(C70="ja","ja",IF(C71="ja","ja",IF(C72="ja","ja","  "))))</f>
        <v xml:space="preserve">  </v>
      </c>
      <c r="D68" s="65"/>
      <c r="E68" s="93" t="s">
        <v>368</v>
      </c>
      <c r="F68" s="93"/>
      <c r="G68" s="93"/>
      <c r="H68" s="93"/>
    </row>
    <row r="69" spans="1:8">
      <c r="A69" s="22"/>
      <c r="B69" s="22" t="s">
        <v>89</v>
      </c>
      <c r="C69" s="28" t="str">
        <f>IF(C25&lt;&gt;"- kies -",C25,"---")</f>
        <v>---</v>
      </c>
      <c r="D69" s="65"/>
      <c r="E69" s="93"/>
      <c r="F69" s="93"/>
      <c r="G69" s="93"/>
      <c r="H69" s="93"/>
    </row>
    <row r="70" spans="1:8">
      <c r="A70" s="22"/>
      <c r="B70" s="22" t="s">
        <v>90</v>
      </c>
      <c r="C70" s="28" t="str">
        <f>IF(C26&lt;&gt;"- kies -",C26,"---")</f>
        <v>---</v>
      </c>
      <c r="D70" s="65"/>
      <c r="E70" s="93"/>
      <c r="F70" s="93"/>
      <c r="G70" s="93"/>
      <c r="H70" s="93"/>
    </row>
    <row r="71" spans="1:8">
      <c r="A71" s="22"/>
      <c r="B71" s="22" t="s">
        <v>91</v>
      </c>
      <c r="C71" s="28" t="str">
        <f>IF(C27&lt;&gt;"- kies -",C27,"---")</f>
        <v>---</v>
      </c>
      <c r="D71" s="65"/>
      <c r="E71" s="93"/>
      <c r="F71" s="93"/>
      <c r="G71" s="93"/>
      <c r="H71" s="93"/>
    </row>
    <row r="72" spans="1:8">
      <c r="A72" s="22"/>
      <c r="B72" s="22" t="s">
        <v>25</v>
      </c>
      <c r="C72" s="28" t="str">
        <f>IF(C28&lt;&gt;"- kies -",C28,"---")</f>
        <v>---</v>
      </c>
      <c r="D72" s="65"/>
      <c r="E72" s="93"/>
      <c r="F72" s="93"/>
      <c r="G72" s="93"/>
      <c r="H72" s="93"/>
    </row>
    <row r="73" spans="1:8">
      <c r="A73" s="22"/>
      <c r="B73" s="22"/>
      <c r="C73" s="22"/>
      <c r="D73" s="65"/>
      <c r="E73" s="65"/>
      <c r="F73" s="65"/>
      <c r="G73" s="65"/>
      <c r="H73" s="65"/>
    </row>
    <row r="74" spans="1:8" ht="60">
      <c r="A74" s="22"/>
      <c r="B74" s="2" t="s">
        <v>92</v>
      </c>
      <c r="C74" s="4" t="str">
        <f>IF(SUM(C75:C77)&gt;0,"ja","nee")</f>
        <v>nee</v>
      </c>
      <c r="D74" s="65"/>
      <c r="E74" s="93" t="s">
        <v>369</v>
      </c>
      <c r="F74" s="93"/>
      <c r="G74" s="93"/>
      <c r="H74" s="93"/>
    </row>
    <row r="75" spans="1:8">
      <c r="A75" s="22"/>
      <c r="B75" s="22" t="s">
        <v>31</v>
      </c>
      <c r="C75" s="28">
        <f>SUM(C10:E10)</f>
        <v>0</v>
      </c>
      <c r="D75" s="65"/>
      <c r="E75" s="65"/>
      <c r="F75" s="65"/>
      <c r="G75" s="65"/>
      <c r="H75" s="65"/>
    </row>
    <row r="76" spans="1:8">
      <c r="A76" s="22"/>
      <c r="B76" s="22" t="s">
        <v>30</v>
      </c>
      <c r="C76" s="28">
        <f t="shared" ref="C76:C77" si="4">SUM(C11:E11)</f>
        <v>0</v>
      </c>
      <c r="D76" s="65"/>
      <c r="E76" s="65"/>
      <c r="F76" s="65"/>
      <c r="G76" s="65"/>
      <c r="H76" s="65"/>
    </row>
    <row r="77" spans="1:8">
      <c r="A77" s="22"/>
      <c r="B77" s="22" t="s">
        <v>29</v>
      </c>
      <c r="C77" s="28">
        <f t="shared" si="4"/>
        <v>0</v>
      </c>
      <c r="D77" s="65"/>
      <c r="E77" s="65"/>
      <c r="F77" s="65"/>
      <c r="G77" s="65"/>
      <c r="H77" s="65"/>
    </row>
    <row r="78" spans="1:8">
      <c r="A78" s="22"/>
      <c r="B78" s="22"/>
      <c r="C78" s="22"/>
      <c r="D78" s="65"/>
      <c r="E78" s="65"/>
      <c r="F78" s="65"/>
      <c r="G78" s="65"/>
      <c r="H78" s="65"/>
    </row>
    <row r="79" spans="1:8" ht="96" customHeight="1">
      <c r="A79" s="22"/>
      <c r="B79" s="21" t="s">
        <v>93</v>
      </c>
      <c r="C79" s="4" t="str">
        <f>IF(C34="ja","ja", IF(C35="ja","ja","nee"))</f>
        <v>nee</v>
      </c>
      <c r="D79" s="65"/>
      <c r="E79" s="93" t="s">
        <v>370</v>
      </c>
      <c r="F79" s="93"/>
      <c r="G79" s="93"/>
      <c r="H79" s="93"/>
    </row>
    <row r="80" spans="1:8">
      <c r="A80" s="22"/>
      <c r="B80" s="22"/>
      <c r="C80" s="22"/>
      <c r="D80" s="65"/>
      <c r="E80" s="65"/>
      <c r="F80" s="65"/>
      <c r="G80" s="65"/>
      <c r="H80" s="65"/>
    </row>
    <row r="81" spans="1:8" ht="60">
      <c r="A81" s="22"/>
      <c r="B81" s="2" t="s">
        <v>4</v>
      </c>
      <c r="C81" s="4" t="str">
        <f>IF(C14="ja","ja", IF(C15="ja","ja","nee"))</f>
        <v>nee</v>
      </c>
      <c r="D81" s="65"/>
      <c r="E81" s="65"/>
      <c r="F81" s="65"/>
      <c r="G81" s="65"/>
      <c r="H81" s="65"/>
    </row>
    <row r="82" spans="1:8">
      <c r="A82" s="22"/>
      <c r="B82" s="22"/>
      <c r="C82" s="22"/>
      <c r="D82" s="65"/>
      <c r="E82" s="65"/>
      <c r="F82" s="67"/>
      <c r="G82" s="65"/>
      <c r="H82" s="65"/>
    </row>
    <row r="83" spans="1:8" ht="114.75" customHeight="1">
      <c r="A83" s="22"/>
      <c r="B83" s="21" t="s">
        <v>94</v>
      </c>
      <c r="C83" s="4" t="str">
        <f>IF(SUM(F58:F62)&gt;0,"ja","nee")</f>
        <v>nee</v>
      </c>
      <c r="D83" s="65"/>
      <c r="E83" s="93" t="s">
        <v>371</v>
      </c>
      <c r="F83" s="93"/>
      <c r="G83" s="93"/>
      <c r="H83" s="93"/>
    </row>
    <row r="84" spans="1:8">
      <c r="A84" s="22"/>
      <c r="B84" s="22"/>
      <c r="C84" s="22"/>
      <c r="D84" s="65"/>
      <c r="E84" s="65"/>
      <c r="F84" s="65"/>
      <c r="G84" s="65"/>
      <c r="H84" s="65"/>
    </row>
    <row r="85" spans="1:8">
      <c r="A85" s="22"/>
      <c r="B85" s="58" t="str">
        <f>IF(AND(C56="ja",C64="ja",C68="ja",C74="ja"), "PSE incident (LETSEL)", " ")</f>
        <v xml:space="preserve"> </v>
      </c>
      <c r="C85" s="22"/>
      <c r="D85" s="65"/>
      <c r="E85" s="65"/>
      <c r="F85" s="89"/>
      <c r="G85" s="89"/>
      <c r="H85" s="89"/>
    </row>
    <row r="86" spans="1:8" ht="15" customHeight="1">
      <c r="A86" s="22"/>
      <c r="B86" s="58" t="str">
        <f>IF(AND(C56="ja",C64="ja",C68="ja",C79="ja"), "PSE incident (SCHADE)", " ")</f>
        <v xml:space="preserve"> </v>
      </c>
      <c r="C86" s="22"/>
      <c r="D86" s="78" t="s">
        <v>372</v>
      </c>
      <c r="E86" s="78"/>
      <c r="F86" s="78"/>
      <c r="G86" s="78"/>
      <c r="H86" s="78"/>
    </row>
    <row r="87" spans="1:8">
      <c r="A87" s="22"/>
      <c r="B87" s="58" t="str">
        <f>IF(AND(C56="ja",C64="ja",C68="ja",C81="ja"), "PSE incident (EVACUATIE)", " ")</f>
        <v xml:space="preserve"> </v>
      </c>
      <c r="C87" s="22"/>
      <c r="D87" s="78"/>
      <c r="E87" s="78"/>
      <c r="F87" s="78"/>
      <c r="G87" s="78"/>
      <c r="H87" s="78"/>
    </row>
    <row r="88" spans="1:8">
      <c r="A88" s="22"/>
      <c r="B88" s="58" t="str">
        <f>IF(AND(C56="ja",C64="ja",C68="ja",C83="ja"), "PSE incident (&gt; DREMPELWAARDE)", " ")</f>
        <v xml:space="preserve"> </v>
      </c>
      <c r="C88" s="22"/>
      <c r="D88" s="78"/>
      <c r="E88" s="78"/>
      <c r="F88" s="78"/>
      <c r="G88" s="78"/>
      <c r="H88" s="78"/>
    </row>
    <row r="89" spans="1:8" ht="32.25" customHeight="1">
      <c r="A89" s="22"/>
      <c r="B89" s="70" t="str">
        <f>IF(OR(C64="nee",C56="nee"),"geen PSE incident", "")</f>
        <v>geen PSE incident</v>
      </c>
      <c r="C89" s="22"/>
      <c r="D89" s="65"/>
      <c r="E89" s="65"/>
      <c r="F89" s="67"/>
      <c r="G89" s="65"/>
      <c r="H89" s="65"/>
    </row>
    <row r="90" spans="1:8" ht="409.5" customHeight="1">
      <c r="A90" s="22"/>
      <c r="B90" s="22"/>
      <c r="C90" s="22"/>
      <c r="D90" s="65"/>
      <c r="E90" s="65"/>
      <c r="F90" s="67"/>
      <c r="G90" s="65"/>
      <c r="H90" s="65"/>
    </row>
  </sheetData>
  <sheetProtection algorithmName="SHA-512" hashValue="aPHsVAnP7pmW80qdFukZKfutiGbvvpqowQ469lQ/ytqHnAX2TBVmrJwPi7xDe8ZF+zmYJw51i4Li94apeCay8A==" saltValue="8OKhEA3D1LK+u4I2qChTsg==" spinCount="100000" sheet="1" objects="1" scenarios="1" selectLockedCells="1"/>
  <mergeCells count="19">
    <mergeCell ref="E74:H74"/>
    <mergeCell ref="E79:H79"/>
    <mergeCell ref="E83:H83"/>
    <mergeCell ref="D86:H88"/>
    <mergeCell ref="C8:E8"/>
    <mergeCell ref="C5:E5"/>
    <mergeCell ref="C7:E7"/>
    <mergeCell ref="C4:E4"/>
    <mergeCell ref="C44:E44"/>
    <mergeCell ref="C6:E6"/>
    <mergeCell ref="G17:H17"/>
    <mergeCell ref="F85:H85"/>
    <mergeCell ref="G22:H22"/>
    <mergeCell ref="G18:H18"/>
    <mergeCell ref="G19:H19"/>
    <mergeCell ref="G20:H20"/>
    <mergeCell ref="G21:H21"/>
    <mergeCell ref="E56:H56"/>
    <mergeCell ref="E68:H72"/>
  </mergeCells>
  <phoneticPr fontId="3" type="noConversion"/>
  <conditionalFormatting sqref="C38:C43">
    <cfRule type="containsText" dxfId="29" priority="30" operator="containsText" text="nee">
      <formula>NOT(ISERROR(SEARCH("nee",C38)))</formula>
    </cfRule>
    <cfRule type="containsText" dxfId="28" priority="31" operator="containsText" text="ja">
      <formula>NOT(ISERROR(SEARCH("ja",C38)))</formula>
    </cfRule>
  </conditionalFormatting>
  <conditionalFormatting sqref="C25:C28">
    <cfRule type="containsText" dxfId="27" priority="28" operator="containsText" text="nee">
      <formula>NOT(ISERROR(SEARCH("nee",C25)))</formula>
    </cfRule>
    <cfRule type="containsText" dxfId="26" priority="29" operator="containsText" text="ja">
      <formula>NOT(ISERROR(SEARCH("ja",C25)))</formula>
    </cfRule>
  </conditionalFormatting>
  <conditionalFormatting sqref="C30:C31">
    <cfRule type="containsText" dxfId="25" priority="26" operator="containsText" text="nee">
      <formula>NOT(ISERROR(SEARCH("nee",C30)))</formula>
    </cfRule>
    <cfRule type="containsText" dxfId="24" priority="27" operator="containsText" text="ja">
      <formula>NOT(ISERROR(SEARCH("ja",C30)))</formula>
    </cfRule>
  </conditionalFormatting>
  <conditionalFormatting sqref="C34:C35">
    <cfRule type="containsText" dxfId="23" priority="24" operator="containsText" text="nee">
      <formula>NOT(ISERROR(SEARCH("nee",C34)))</formula>
    </cfRule>
    <cfRule type="containsText" dxfId="22" priority="25" operator="containsText" text="ja">
      <formula>NOT(ISERROR(SEARCH("ja",C34)))</formula>
    </cfRule>
  </conditionalFormatting>
  <conditionalFormatting sqref="C14:C15">
    <cfRule type="containsText" dxfId="21" priority="22" operator="containsText" text="nee">
      <formula>NOT(ISERROR(SEARCH("nee",C14)))</formula>
    </cfRule>
    <cfRule type="containsText" dxfId="20" priority="23" operator="containsText" text="ja">
      <formula>NOT(ISERROR(SEARCH("ja",C14)))</formula>
    </cfRule>
  </conditionalFormatting>
  <conditionalFormatting sqref="E18:E22">
    <cfRule type="containsText" dxfId="19" priority="19" operator="containsText" text="vloeistof">
      <formula>NOT(ISERROR(SEARCH("vloeistof",E18)))</formula>
    </cfRule>
    <cfRule type="containsText" dxfId="18" priority="20" operator="containsText" text="vaste stof">
      <formula>NOT(ISERROR(SEARCH("vaste stof",E18)))</formula>
    </cfRule>
    <cfRule type="containsText" dxfId="17" priority="21" operator="containsText" text="gasvormig (inclusief aerosolen)">
      <formula>NOT(ISERROR(SEARCH("gasvormig (inclusief aerosolen)",E18)))</formula>
    </cfRule>
  </conditionalFormatting>
  <conditionalFormatting sqref="C56">
    <cfRule type="containsText" dxfId="16" priority="17" operator="containsText" text="nee">
      <formula>NOT(ISERROR(SEARCH("nee",C56)))</formula>
    </cfRule>
    <cfRule type="containsText" dxfId="15" priority="18" operator="containsText" text="ja">
      <formula>NOT(ISERROR(SEARCH("ja",C56)))</formula>
    </cfRule>
  </conditionalFormatting>
  <conditionalFormatting sqref="C64">
    <cfRule type="containsText" dxfId="14" priority="13" operator="containsText" text="nee">
      <formula>NOT(ISERROR(SEARCH("nee",C64)))</formula>
    </cfRule>
    <cfRule type="containsText" dxfId="13" priority="14" operator="containsText" text="ja">
      <formula>NOT(ISERROR(SEARCH("ja",C64)))</formula>
    </cfRule>
  </conditionalFormatting>
  <conditionalFormatting sqref="C68">
    <cfRule type="containsText" dxfId="12" priority="9" operator="containsText" text="nee">
      <formula>NOT(ISERROR(SEARCH("nee",C68)))</formula>
    </cfRule>
    <cfRule type="containsText" dxfId="11" priority="10" operator="containsText" text="ja">
      <formula>NOT(ISERROR(SEARCH("ja",C68)))</formula>
    </cfRule>
  </conditionalFormatting>
  <conditionalFormatting sqref="C74">
    <cfRule type="containsText" dxfId="10" priority="7" operator="containsText" text="nee">
      <formula>NOT(ISERROR(SEARCH("nee",C74)))</formula>
    </cfRule>
    <cfRule type="containsText" dxfId="9" priority="8" operator="containsText" text="ja">
      <formula>NOT(ISERROR(SEARCH("ja",C74)))</formula>
    </cfRule>
  </conditionalFormatting>
  <conditionalFormatting sqref="C79">
    <cfRule type="containsText" dxfId="8" priority="5" operator="containsText" text="nee">
      <formula>NOT(ISERROR(SEARCH("nee",C79)))</formula>
    </cfRule>
    <cfRule type="containsText" dxfId="7" priority="6" operator="containsText" text="ja">
      <formula>NOT(ISERROR(SEARCH("ja",C79)))</formula>
    </cfRule>
  </conditionalFormatting>
  <conditionalFormatting sqref="C81">
    <cfRule type="containsText" dxfId="6" priority="3" operator="containsText" text="nee">
      <formula>NOT(ISERROR(SEARCH("nee",C81)))</formula>
    </cfRule>
    <cfRule type="containsText" dxfId="5" priority="4" operator="containsText" text="ja">
      <formula>NOT(ISERROR(SEARCH("ja",C81)))</formula>
    </cfRule>
  </conditionalFormatting>
  <conditionalFormatting sqref="C83">
    <cfRule type="containsText" dxfId="4" priority="1" operator="containsText" text="nee">
      <formula>NOT(ISERROR(SEARCH("nee",C83)))</formula>
    </cfRule>
    <cfRule type="containsText" dxfId="3" priority="2" operator="containsText" text="ja">
      <formula>NOT(ISERROR(SEARCH("ja",C83)))</formula>
    </cfRule>
  </conditionalFormatting>
  <dataValidations count="1">
    <dataValidation allowBlank="1" showInputMessage="1" showErrorMessage="1" promptTitle="--- vul in ---" sqref="C4:E4" xr:uid="{2233EB91-5EB4-4BF8-820B-DBA85804DEF1}"/>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D95759-3F42-48DD-AA3C-DF2317BE82FB}">
          <x14:formula1>
            <xm:f>Lijst!$C$5:$C$7</xm:f>
          </x14:formula1>
          <xm:sqref>C25:C28 C30:C31 C34:C35 C38:C43 C14:C15</xm:sqref>
        </x14:dataValidation>
        <x14:dataValidation type="list" allowBlank="1" showInputMessage="1" showErrorMessage="1" xr:uid="{086B18D5-9449-4327-9566-A1F94044C05B}">
          <x14:formula1>
            <xm:f>Lijst!$E$5:$E$8</xm:f>
          </x14:formula1>
          <xm:sqref>E18:E22</xm:sqref>
        </x14:dataValidation>
        <x14:dataValidation type="list" allowBlank="1" showInputMessage="1" showErrorMessage="1" xr:uid="{5EE5CA5F-EA91-4BFD-B118-92A8C9DA8169}">
          <x14:formula1>
            <xm:f>Lijst!$F$5:$F$11</xm:f>
          </x14:formula1>
          <xm:sqref>C7:E7</xm:sqref>
        </x14:dataValidation>
        <x14:dataValidation type="list" allowBlank="1" showInputMessage="1" showErrorMessage="1" xr:uid="{008DECE4-EA5C-4B6B-8E16-087EFE87F616}">
          <x14:formula1>
            <xm:f>GHS!$H$5:$H$91</xm:f>
          </x14:formula1>
          <xm:sqref>B18:B22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5CC55-450A-4746-9405-3FD1B745918D}">
  <sheetPr codeName="Blad2"/>
  <dimension ref="C4:F11"/>
  <sheetViews>
    <sheetView workbookViewId="0">
      <selection activeCell="F12" sqref="F12"/>
    </sheetView>
  </sheetViews>
  <sheetFormatPr defaultColWidth="8.85546875" defaultRowHeight="15"/>
  <cols>
    <col min="3" max="3" width="12.28515625" customWidth="1"/>
    <col min="5" max="5" width="32.7109375" customWidth="1"/>
    <col min="6" max="6" width="55" customWidth="1"/>
  </cols>
  <sheetData>
    <row r="4" spans="3:6">
      <c r="C4" s="3" t="s">
        <v>0</v>
      </c>
      <c r="E4" s="5" t="s">
        <v>10</v>
      </c>
      <c r="F4" s="5" t="s">
        <v>7</v>
      </c>
    </row>
    <row r="5" spans="3:6">
      <c r="C5" t="s">
        <v>1</v>
      </c>
      <c r="E5" s="1" t="s">
        <v>5</v>
      </c>
      <c r="F5" s="1" t="s">
        <v>5</v>
      </c>
    </row>
    <row r="6" spans="3:6">
      <c r="C6" s="1" t="s">
        <v>5</v>
      </c>
      <c r="E6" t="s">
        <v>44</v>
      </c>
      <c r="F6" t="s">
        <v>82</v>
      </c>
    </row>
    <row r="7" spans="3:6">
      <c r="C7" t="s">
        <v>2</v>
      </c>
      <c r="E7" t="s">
        <v>27</v>
      </c>
      <c r="F7" t="s">
        <v>83</v>
      </c>
    </row>
    <row r="8" spans="3:6">
      <c r="E8" t="s">
        <v>28</v>
      </c>
      <c r="F8" t="s">
        <v>84</v>
      </c>
    </row>
    <row r="9" spans="3:6">
      <c r="F9" t="s">
        <v>85</v>
      </c>
    </row>
    <row r="10" spans="3:6">
      <c r="F10" t="s">
        <v>86</v>
      </c>
    </row>
    <row r="11" spans="3:6">
      <c r="F11" t="s">
        <v>87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57014-3EF4-450F-9BD8-44E8E63B3A3D}">
  <sheetPr codeName="Blad5">
    <tabColor theme="7" tint="0.59999389629810485"/>
  </sheetPr>
  <dimension ref="A1:J116"/>
  <sheetViews>
    <sheetView workbookViewId="0">
      <pane xSplit="2" ySplit="4" topLeftCell="C5" activePane="bottomRight" state="frozen"/>
      <selection pane="topRight" activeCell="C1" sqref="C1"/>
      <selection pane="bottomLeft" activeCell="A5" sqref="A5"/>
      <selection pane="bottomRight" activeCell="B101" sqref="B101:D101"/>
    </sheetView>
  </sheetViews>
  <sheetFormatPr defaultColWidth="0" defaultRowHeight="15" zeroHeight="1"/>
  <cols>
    <col min="1" max="1" width="4.42578125" customWidth="1"/>
    <col min="2" max="2" width="19" customWidth="1"/>
    <col min="3" max="3" width="103.140625" customWidth="1"/>
    <col min="4" max="4" width="14.140625" customWidth="1"/>
    <col min="5" max="5" width="89.7109375" customWidth="1"/>
    <col min="6" max="6" width="8.85546875" customWidth="1"/>
    <col min="7" max="7" width="0" hidden="1" customWidth="1"/>
    <col min="8" max="8" width="37.85546875" hidden="1" customWidth="1"/>
    <col min="9" max="9" width="57.42578125" hidden="1" customWidth="1"/>
    <col min="10" max="10" width="18.28515625" hidden="1" customWidth="1"/>
    <col min="11" max="16" width="8.85546875" hidden="1" customWidth="1"/>
    <col min="17" max="16384" width="8.85546875" hidden="1"/>
  </cols>
  <sheetData>
    <row r="1" spans="1:10">
      <c r="A1" s="16"/>
      <c r="B1" s="16"/>
      <c r="C1" s="16"/>
      <c r="D1" s="16"/>
      <c r="E1" s="16"/>
      <c r="F1" s="16"/>
      <c r="G1" s="16"/>
    </row>
    <row r="2" spans="1:10" ht="18.75">
      <c r="A2" s="16"/>
      <c r="B2" s="42" t="s">
        <v>6</v>
      </c>
      <c r="C2" s="43"/>
      <c r="D2" s="43"/>
      <c r="E2" s="44"/>
      <c r="F2" s="16"/>
      <c r="G2" s="16"/>
    </row>
    <row r="3" spans="1:10">
      <c r="A3" s="16"/>
      <c r="B3" s="16"/>
      <c r="C3" s="16"/>
      <c r="D3" s="16"/>
      <c r="E3" s="16"/>
      <c r="F3" s="16"/>
      <c r="G3" s="16"/>
    </row>
    <row r="4" spans="1:10" ht="28.5" customHeight="1">
      <c r="A4" s="16"/>
      <c r="B4" s="45" t="s">
        <v>352</v>
      </c>
      <c r="C4" s="45" t="s">
        <v>353</v>
      </c>
      <c r="D4" s="45" t="s">
        <v>355</v>
      </c>
      <c r="E4" s="46" t="s">
        <v>354</v>
      </c>
      <c r="F4" s="16"/>
      <c r="G4" s="16"/>
      <c r="H4" s="52" t="s">
        <v>356</v>
      </c>
      <c r="I4" s="52" t="s">
        <v>354</v>
      </c>
      <c r="J4" s="53" t="s">
        <v>357</v>
      </c>
    </row>
    <row r="5" spans="1:10">
      <c r="A5" s="16"/>
      <c r="B5" s="47" t="s">
        <v>106</v>
      </c>
      <c r="C5" s="32" t="s">
        <v>107</v>
      </c>
      <c r="D5" s="32">
        <v>5</v>
      </c>
      <c r="E5" s="13" t="s">
        <v>108</v>
      </c>
      <c r="F5" s="16"/>
      <c r="G5" s="16"/>
      <c r="H5" s="8" t="str">
        <f>_xlfn.CONCAT(B5," ",C5)</f>
        <v>H200 Ontplofbare stoffen, instabiel</v>
      </c>
      <c r="I5" s="8" t="str">
        <f>E5</f>
        <v>"Instabiele ontplofbare stof."</v>
      </c>
      <c r="J5" s="13">
        <f>IF(D5=5,100,IF(D5=4,10,IF(D5=3,10,1)))</f>
        <v>100</v>
      </c>
    </row>
    <row r="6" spans="1:10">
      <c r="A6" s="16"/>
      <c r="B6" s="47" t="s">
        <v>109</v>
      </c>
      <c r="C6" s="32" t="s">
        <v>110</v>
      </c>
      <c r="D6" s="32">
        <v>5</v>
      </c>
      <c r="E6" s="13" t="s">
        <v>111</v>
      </c>
      <c r="F6" s="16"/>
      <c r="G6" s="16"/>
      <c r="H6" s="8" t="str">
        <f t="shared" ref="H6:H69" si="0">_xlfn.CONCAT(B6," ",C6)</f>
        <v>H201 Ontplofbare stoffen, subklasse 1.1</v>
      </c>
      <c r="I6" s="8" t="str">
        <f t="shared" ref="I6:I69" si="1">E6</f>
        <v>"Ontplofbare stof: gevaar voor massa-explosie."</v>
      </c>
      <c r="J6" s="13">
        <f t="shared" ref="J6:J69" si="2">IF(D6=5,100,IF(D6=4,10,IF(D6=3,10,1)))</f>
        <v>100</v>
      </c>
    </row>
    <row r="7" spans="1:10">
      <c r="A7" s="16"/>
      <c r="B7" s="47" t="s">
        <v>112</v>
      </c>
      <c r="C7" s="32" t="s">
        <v>113</v>
      </c>
      <c r="D7" s="32">
        <v>5</v>
      </c>
      <c r="E7" s="13" t="s">
        <v>114</v>
      </c>
      <c r="F7" s="16"/>
      <c r="G7" s="16"/>
      <c r="H7" s="8" t="str">
        <f t="shared" si="0"/>
        <v>H202 Ontplofbare stoffen, subklasse 1.2</v>
      </c>
      <c r="I7" s="8" t="str">
        <f t="shared" si="1"/>
        <v>"Ontplofbare stof, ernstig gevaar voor scherfwerking."</v>
      </c>
      <c r="J7" s="13">
        <f t="shared" si="2"/>
        <v>100</v>
      </c>
    </row>
    <row r="8" spans="1:10" ht="30">
      <c r="A8" s="16"/>
      <c r="B8" s="47" t="s">
        <v>115</v>
      </c>
      <c r="C8" s="32" t="s">
        <v>116</v>
      </c>
      <c r="D8" s="32">
        <v>5</v>
      </c>
      <c r="E8" s="13" t="s">
        <v>117</v>
      </c>
      <c r="F8" s="16"/>
      <c r="G8" s="16"/>
      <c r="H8" s="8" t="str">
        <f t="shared" si="0"/>
        <v>H203 Ontplofbare stoffen, subklasse 1.3</v>
      </c>
      <c r="I8" s="8" t="str">
        <f t="shared" si="1"/>
        <v>"Ontplofbare stof; gevaar voor brand, luchtdrukwerking of scherfwerking."</v>
      </c>
      <c r="J8" s="13">
        <f t="shared" si="2"/>
        <v>100</v>
      </c>
    </row>
    <row r="9" spans="1:10">
      <c r="A9" s="16"/>
      <c r="B9" s="47" t="s">
        <v>118</v>
      </c>
      <c r="C9" s="32" t="s">
        <v>119</v>
      </c>
      <c r="D9" s="32">
        <v>5</v>
      </c>
      <c r="E9" s="13" t="s">
        <v>120</v>
      </c>
      <c r="F9" s="16"/>
      <c r="G9" s="16"/>
      <c r="H9" s="8" t="str">
        <f t="shared" si="0"/>
        <v>H204 Ontplofbare stoffen, subklasse 1.4</v>
      </c>
      <c r="I9" s="8" t="str">
        <f t="shared" si="1"/>
        <v>"Gevaar voor brand of scherfwerking."</v>
      </c>
      <c r="J9" s="13">
        <f t="shared" si="2"/>
        <v>100</v>
      </c>
    </row>
    <row r="10" spans="1:10">
      <c r="A10" s="16"/>
      <c r="B10" s="47" t="s">
        <v>121</v>
      </c>
      <c r="C10" s="32" t="s">
        <v>122</v>
      </c>
      <c r="D10" s="32">
        <v>5</v>
      </c>
      <c r="E10" s="13" t="s">
        <v>123</v>
      </c>
      <c r="F10" s="16"/>
      <c r="G10" s="16"/>
      <c r="H10" s="8" t="str">
        <f t="shared" si="0"/>
        <v>H205 Ontplofbare stoffen, subklasse 1.5</v>
      </c>
      <c r="I10" s="8" t="str">
        <f t="shared" si="1"/>
        <v>"Gevaar voor massa-explosie bij brand."</v>
      </c>
      <c r="J10" s="13">
        <f t="shared" si="2"/>
        <v>100</v>
      </c>
    </row>
    <row r="11" spans="1:10">
      <c r="A11" s="16"/>
      <c r="B11" s="47" t="s">
        <v>124</v>
      </c>
      <c r="C11" s="32" t="s">
        <v>125</v>
      </c>
      <c r="D11" s="32">
        <v>5</v>
      </c>
      <c r="E11" s="13" t="s">
        <v>126</v>
      </c>
      <c r="F11" s="16"/>
      <c r="G11" s="16"/>
      <c r="H11" s="8" t="str">
        <f t="shared" si="0"/>
        <v>H207 Ontplofbare stoffen, subklasse 1.7</v>
      </c>
      <c r="I11" s="8" t="str">
        <f t="shared" si="1"/>
        <v>"Kan brand veroorzaken of brand bevorderen."</v>
      </c>
      <c r="J11" s="13">
        <f t="shared" si="2"/>
        <v>100</v>
      </c>
    </row>
    <row r="12" spans="1:10" ht="30">
      <c r="A12" s="16"/>
      <c r="B12" s="47" t="s">
        <v>127</v>
      </c>
      <c r="C12" s="32" t="s">
        <v>128</v>
      </c>
      <c r="D12" s="32">
        <v>5</v>
      </c>
      <c r="E12" s="13" t="s">
        <v>129</v>
      </c>
      <c r="F12" s="16"/>
      <c r="G12" s="16"/>
      <c r="H12" s="8" t="str">
        <f t="shared" si="0"/>
        <v>H220 Ontvlambare gassen, gevarencategorie 1</v>
      </c>
      <c r="I12" s="8" t="str">
        <f t="shared" si="1"/>
        <v>"Zeer licht ontvlambaar gas."</v>
      </c>
      <c r="J12" s="13">
        <f t="shared" si="2"/>
        <v>100</v>
      </c>
    </row>
    <row r="13" spans="1:10" ht="30">
      <c r="A13" s="16"/>
      <c r="B13" s="47" t="s">
        <v>130</v>
      </c>
      <c r="C13" s="32" t="s">
        <v>131</v>
      </c>
      <c r="D13" s="32">
        <v>5</v>
      </c>
      <c r="E13" s="13" t="s">
        <v>132</v>
      </c>
      <c r="F13" s="16"/>
      <c r="G13" s="16"/>
      <c r="H13" s="8" t="str">
        <f t="shared" si="0"/>
        <v>H221 Ontvlambare gassen, gevarencategorie 2</v>
      </c>
      <c r="I13" s="8" t="str">
        <f t="shared" si="1"/>
        <v>"Ontvlambaar gas."</v>
      </c>
      <c r="J13" s="13">
        <f t="shared" si="2"/>
        <v>100</v>
      </c>
    </row>
    <row r="14" spans="1:10">
      <c r="A14" s="16"/>
      <c r="B14" s="47" t="s">
        <v>133</v>
      </c>
      <c r="C14" s="32" t="s">
        <v>134</v>
      </c>
      <c r="D14" s="32">
        <v>5</v>
      </c>
      <c r="E14" s="13" t="s">
        <v>135</v>
      </c>
      <c r="F14" s="16"/>
      <c r="G14" s="16"/>
      <c r="H14" s="8" t="str">
        <f t="shared" si="0"/>
        <v>H222 Aerosolen, gevarencategorie 1</v>
      </c>
      <c r="I14" s="8" t="str">
        <f t="shared" si="1"/>
        <v>"Zeer licht ontvlambare aerosol."</v>
      </c>
      <c r="J14" s="13">
        <f t="shared" si="2"/>
        <v>100</v>
      </c>
    </row>
    <row r="15" spans="1:10">
      <c r="A15" s="16"/>
      <c r="B15" s="47" t="s">
        <v>136</v>
      </c>
      <c r="C15" s="32" t="s">
        <v>137</v>
      </c>
      <c r="D15" s="32">
        <v>5</v>
      </c>
      <c r="E15" s="13" t="s">
        <v>138</v>
      </c>
      <c r="F15" s="16"/>
      <c r="G15" s="16"/>
      <c r="H15" s="8" t="str">
        <f t="shared" si="0"/>
        <v>H223 Aerosolen, gevarencategorie 2</v>
      </c>
      <c r="I15" s="8" t="str">
        <f t="shared" si="1"/>
        <v>"Ontvlambare aerosol."</v>
      </c>
      <c r="J15" s="13">
        <f t="shared" si="2"/>
        <v>100</v>
      </c>
    </row>
    <row r="16" spans="1:10" ht="30">
      <c r="A16" s="16"/>
      <c r="B16" s="47" t="s">
        <v>139</v>
      </c>
      <c r="C16" s="32" t="s">
        <v>140</v>
      </c>
      <c r="D16" s="32">
        <v>5</v>
      </c>
      <c r="E16" s="13" t="s">
        <v>141</v>
      </c>
      <c r="F16" s="16"/>
      <c r="G16" s="16"/>
      <c r="H16" s="8" t="str">
        <f t="shared" si="0"/>
        <v>H224 Ontvlambare vloeistoffen, gevarencategorie 1</v>
      </c>
      <c r="I16" s="8" t="str">
        <f t="shared" si="1"/>
        <v>"Zeer licht ontvlambare vloeistof en damp."</v>
      </c>
      <c r="J16" s="13">
        <f t="shared" si="2"/>
        <v>100</v>
      </c>
    </row>
    <row r="17" spans="1:10" ht="30">
      <c r="A17" s="16"/>
      <c r="B17" s="47" t="s">
        <v>142</v>
      </c>
      <c r="C17" s="32" t="s">
        <v>143</v>
      </c>
      <c r="D17" s="32">
        <v>5</v>
      </c>
      <c r="E17" s="13" t="s">
        <v>144</v>
      </c>
      <c r="F17" s="16"/>
      <c r="G17" s="16"/>
      <c r="H17" s="8" t="str">
        <f t="shared" si="0"/>
        <v>H225 Ontvlambare vloeistoffen, gevarencategorie 2</v>
      </c>
      <c r="I17" s="8" t="str">
        <f t="shared" si="1"/>
        <v>"Licht ontvlambare vloeistof en damp."</v>
      </c>
      <c r="J17" s="13">
        <f t="shared" si="2"/>
        <v>100</v>
      </c>
    </row>
    <row r="18" spans="1:10" ht="30">
      <c r="A18" s="16"/>
      <c r="B18" s="47" t="s">
        <v>145</v>
      </c>
      <c r="C18" s="32" t="s">
        <v>146</v>
      </c>
      <c r="D18" s="32">
        <v>5</v>
      </c>
      <c r="E18" s="13" t="s">
        <v>147</v>
      </c>
      <c r="F18" s="16"/>
      <c r="G18" s="16"/>
      <c r="H18" s="8" t="str">
        <f t="shared" si="0"/>
        <v>H226 Ontvlambare vloeistoffen, gevarencategorie 3</v>
      </c>
      <c r="I18" s="8" t="str">
        <f t="shared" si="1"/>
        <v>"Ontvlambare vloeistof en damp."</v>
      </c>
      <c r="J18" s="13">
        <f t="shared" si="2"/>
        <v>100</v>
      </c>
    </row>
    <row r="19" spans="1:10" ht="30">
      <c r="A19" s="16"/>
      <c r="B19" s="47" t="s">
        <v>148</v>
      </c>
      <c r="C19" s="32" t="s">
        <v>149</v>
      </c>
      <c r="D19" s="32">
        <v>5</v>
      </c>
      <c r="E19" s="13" t="s">
        <v>150</v>
      </c>
      <c r="F19" s="16"/>
      <c r="G19" s="16"/>
      <c r="H19" s="8" t="str">
        <f t="shared" si="0"/>
        <v>H227 Ontvlambare vloeistoffen, gevarencategorie 4</v>
      </c>
      <c r="I19" s="8" t="str">
        <f t="shared" si="1"/>
        <v>"Brandbare vloeistof."</v>
      </c>
      <c r="J19" s="13">
        <f t="shared" si="2"/>
        <v>100</v>
      </c>
    </row>
    <row r="20" spans="1:10" ht="30">
      <c r="A20" s="16"/>
      <c r="B20" s="47" t="s">
        <v>151</v>
      </c>
      <c r="C20" s="32" t="s">
        <v>152</v>
      </c>
      <c r="D20" s="32">
        <v>5</v>
      </c>
      <c r="E20" s="13" t="s">
        <v>153</v>
      </c>
      <c r="F20" s="16"/>
      <c r="G20" s="16"/>
      <c r="H20" s="8" t="str">
        <f t="shared" si="0"/>
        <v>H228 Ontvlambare vaste stoffen, gevarencategorie 1 en 2</v>
      </c>
      <c r="I20" s="8" t="str">
        <f t="shared" si="1"/>
        <v>"Ontvlambare vaste stof."</v>
      </c>
      <c r="J20" s="13">
        <f t="shared" si="2"/>
        <v>100</v>
      </c>
    </row>
    <row r="21" spans="1:10" ht="30">
      <c r="A21" s="16"/>
      <c r="B21" s="47" t="s">
        <v>154</v>
      </c>
      <c r="C21" s="32" t="s">
        <v>155</v>
      </c>
      <c r="D21" s="32">
        <v>5</v>
      </c>
      <c r="E21" s="13" t="s">
        <v>156</v>
      </c>
      <c r="F21" s="16"/>
      <c r="G21" s="16"/>
      <c r="H21" s="8" t="str">
        <f t="shared" si="0"/>
        <v>H229 Aerosolen, gevarencategorieën 1,2,3</v>
      </c>
      <c r="I21" s="8" t="str">
        <f t="shared" si="1"/>
        <v>"Houder onder druk: kan openbarsten bij verhitting"</v>
      </c>
      <c r="J21" s="13">
        <f t="shared" si="2"/>
        <v>100</v>
      </c>
    </row>
    <row r="22" spans="1:10" ht="45">
      <c r="A22" s="16"/>
      <c r="B22" s="47" t="s">
        <v>157</v>
      </c>
      <c r="C22" s="32" t="s">
        <v>158</v>
      </c>
      <c r="D22" s="32">
        <v>5</v>
      </c>
      <c r="E22" s="13" t="s">
        <v>159</v>
      </c>
      <c r="F22" s="16"/>
      <c r="G22" s="16"/>
      <c r="H22" s="8" t="str">
        <f t="shared" si="0"/>
        <v>H230 Ontvlambare gassen (waaronder chemisch instabiele gassen), gevarencategorie A</v>
      </c>
      <c r="I22" s="8" t="str">
        <f t="shared" si="1"/>
        <v>"Kan explosief reageren zelfs in afwezigheid van lucht"</v>
      </c>
      <c r="J22" s="13">
        <f t="shared" si="2"/>
        <v>100</v>
      </c>
    </row>
    <row r="23" spans="1:10" ht="45">
      <c r="A23" s="16"/>
      <c r="B23" s="47" t="s">
        <v>160</v>
      </c>
      <c r="C23" s="32" t="s">
        <v>161</v>
      </c>
      <c r="D23" s="32">
        <v>5</v>
      </c>
      <c r="E23" s="13" t="s">
        <v>162</v>
      </c>
      <c r="F23" s="16"/>
      <c r="G23" s="16"/>
      <c r="H23" s="8" t="str">
        <f t="shared" si="0"/>
        <v>H231 Ontvlambare gassen (waaronder chemisch instabiele gassen), gevarencategorie B</v>
      </c>
      <c r="I23" s="8" t="str">
        <f t="shared" si="1"/>
        <v>"Kan explosief reageren zelfs in afwezigheid van lucht bij verhoogde druk en/of temperatuur"</v>
      </c>
      <c r="J23" s="13">
        <f t="shared" si="2"/>
        <v>100</v>
      </c>
    </row>
    <row r="24" spans="1:10" ht="30">
      <c r="A24" s="16"/>
      <c r="B24" s="47" t="s">
        <v>163</v>
      </c>
      <c r="C24" s="32" t="s">
        <v>164</v>
      </c>
      <c r="D24" s="32">
        <v>5</v>
      </c>
      <c r="E24" s="13" t="s">
        <v>166</v>
      </c>
      <c r="F24" s="16"/>
      <c r="G24" s="16"/>
      <c r="H24" s="8" t="str">
        <f t="shared" si="0"/>
        <v>H240 Zelfontledende stoffen en mengsels, type A</v>
      </c>
      <c r="I24" s="8" t="str">
        <f t="shared" si="1"/>
        <v>"Ontploffingsgevaar bij verwarming."</v>
      </c>
      <c r="J24" s="13">
        <f t="shared" si="2"/>
        <v>100</v>
      </c>
    </row>
    <row r="25" spans="1:10">
      <c r="A25" s="16"/>
      <c r="B25" s="47" t="s">
        <v>163</v>
      </c>
      <c r="C25" s="32" t="s">
        <v>165</v>
      </c>
      <c r="D25" s="32">
        <v>5</v>
      </c>
      <c r="E25" s="13" t="s">
        <v>166</v>
      </c>
      <c r="F25" s="16"/>
      <c r="G25" s="16"/>
      <c r="H25" s="8" t="str">
        <f t="shared" si="0"/>
        <v>H240 Organische peroxiden, type A</v>
      </c>
      <c r="I25" s="8" t="str">
        <f t="shared" si="1"/>
        <v>"Ontploffingsgevaar bij verwarming."</v>
      </c>
      <c r="J25" s="13">
        <f t="shared" si="2"/>
        <v>100</v>
      </c>
    </row>
    <row r="26" spans="1:10" ht="30">
      <c r="A26" s="16"/>
      <c r="B26" s="47" t="s">
        <v>167</v>
      </c>
      <c r="C26" s="32" t="s">
        <v>168</v>
      </c>
      <c r="D26" s="32">
        <v>5</v>
      </c>
      <c r="E26" s="13" t="s">
        <v>170</v>
      </c>
      <c r="F26" s="16"/>
      <c r="G26" s="16"/>
      <c r="H26" s="8" t="str">
        <f t="shared" si="0"/>
        <v>H241 Zelfontledende stoffen en mengsels, type B</v>
      </c>
      <c r="I26" s="8" t="str">
        <f t="shared" si="1"/>
        <v>"Brand- of ontploffingsgevaar bij verwarming."</v>
      </c>
      <c r="J26" s="13">
        <f t="shared" si="2"/>
        <v>100</v>
      </c>
    </row>
    <row r="27" spans="1:10">
      <c r="A27" s="16"/>
      <c r="B27" s="47" t="s">
        <v>167</v>
      </c>
      <c r="C27" s="32" t="s">
        <v>169</v>
      </c>
      <c r="D27" s="32">
        <v>5</v>
      </c>
      <c r="E27" s="13" t="s">
        <v>170</v>
      </c>
      <c r="F27" s="16"/>
      <c r="G27" s="16"/>
      <c r="H27" s="8" t="str">
        <f t="shared" si="0"/>
        <v>H241 Organische peroxiden, type B</v>
      </c>
      <c r="I27" s="8" t="str">
        <f t="shared" si="1"/>
        <v>"Brand- of ontploffingsgevaar bij verwarming."</v>
      </c>
      <c r="J27" s="13">
        <f t="shared" si="2"/>
        <v>100</v>
      </c>
    </row>
    <row r="28" spans="1:10" ht="30">
      <c r="A28" s="16"/>
      <c r="B28" s="47" t="s">
        <v>171</v>
      </c>
      <c r="C28" s="32" t="s">
        <v>172</v>
      </c>
      <c r="D28" s="32">
        <v>5</v>
      </c>
      <c r="E28" s="13" t="s">
        <v>174</v>
      </c>
      <c r="F28" s="16"/>
      <c r="G28" s="16"/>
      <c r="H28" s="8" t="str">
        <f t="shared" si="0"/>
        <v>H242 Zelfontledende stoffen en mengsels, type C, D, E en F</v>
      </c>
      <c r="I28" s="8" t="str">
        <f t="shared" si="1"/>
        <v>"Brandgevaar bij verwarming."</v>
      </c>
      <c r="J28" s="13">
        <f t="shared" si="2"/>
        <v>100</v>
      </c>
    </row>
    <row r="29" spans="1:10" ht="30">
      <c r="A29" s="16"/>
      <c r="B29" s="47" t="s">
        <v>171</v>
      </c>
      <c r="C29" s="32" t="s">
        <v>173</v>
      </c>
      <c r="D29" s="32">
        <v>5</v>
      </c>
      <c r="E29" s="13" t="s">
        <v>174</v>
      </c>
      <c r="F29" s="16"/>
      <c r="G29" s="16"/>
      <c r="H29" s="8" t="str">
        <f t="shared" si="0"/>
        <v>H242 Organische peroxiden, type C, D, E en F</v>
      </c>
      <c r="I29" s="8" t="str">
        <f t="shared" si="1"/>
        <v>"Brandgevaar bij verwarming."</v>
      </c>
      <c r="J29" s="13">
        <f t="shared" si="2"/>
        <v>100</v>
      </c>
    </row>
    <row r="30" spans="1:10" ht="30">
      <c r="A30" s="16"/>
      <c r="B30" s="47" t="s">
        <v>175</v>
      </c>
      <c r="C30" s="32" t="s">
        <v>176</v>
      </c>
      <c r="D30" s="32">
        <v>5</v>
      </c>
      <c r="E30" s="13" t="s">
        <v>178</v>
      </c>
      <c r="F30" s="16"/>
      <c r="G30" s="16"/>
      <c r="H30" s="8" t="str">
        <f t="shared" si="0"/>
        <v>H250 Pyrofore vloeistoffen, gevarencategorie 1</v>
      </c>
      <c r="I30" s="8" t="str">
        <f t="shared" si="1"/>
        <v>"Vat spontaan vlam bij blootstelling aan lucht."</v>
      </c>
      <c r="J30" s="13">
        <f t="shared" si="2"/>
        <v>100</v>
      </c>
    </row>
    <row r="31" spans="1:10" ht="30">
      <c r="A31" s="16"/>
      <c r="B31" s="47" t="s">
        <v>175</v>
      </c>
      <c r="C31" s="32" t="s">
        <v>177</v>
      </c>
      <c r="D31" s="32">
        <v>5</v>
      </c>
      <c r="E31" s="13" t="s">
        <v>178</v>
      </c>
      <c r="F31" s="16"/>
      <c r="G31" s="16"/>
      <c r="H31" s="8" t="str">
        <f t="shared" si="0"/>
        <v>H250 Pyrofore vaste stoffen, gevarencategorie 1</v>
      </c>
      <c r="I31" s="8" t="str">
        <f t="shared" si="1"/>
        <v>"Vat spontaan vlam bij blootstelling aan lucht."</v>
      </c>
      <c r="J31" s="13">
        <f t="shared" si="2"/>
        <v>100</v>
      </c>
    </row>
    <row r="32" spans="1:10" ht="30">
      <c r="A32" s="16"/>
      <c r="B32" s="47" t="s">
        <v>179</v>
      </c>
      <c r="C32" s="32" t="s">
        <v>180</v>
      </c>
      <c r="D32" s="32">
        <v>5</v>
      </c>
      <c r="E32" s="13" t="s">
        <v>181</v>
      </c>
      <c r="F32" s="16"/>
      <c r="G32" s="16"/>
      <c r="H32" s="8" t="str">
        <f t="shared" si="0"/>
        <v>H251 Voor zelfverhitting vatbare stoffen en mengsels, gevarencategorie 1</v>
      </c>
      <c r="I32" s="8" t="str">
        <f t="shared" si="1"/>
        <v>"Vatbaar voor zelfverhitting: kan vlam vatten."</v>
      </c>
      <c r="J32" s="13">
        <f t="shared" si="2"/>
        <v>100</v>
      </c>
    </row>
    <row r="33" spans="1:10" ht="30">
      <c r="A33" s="16"/>
      <c r="B33" s="47" t="s">
        <v>182</v>
      </c>
      <c r="C33" s="32" t="s">
        <v>183</v>
      </c>
      <c r="D33" s="32">
        <v>5</v>
      </c>
      <c r="E33" s="13" t="s">
        <v>184</v>
      </c>
      <c r="F33" s="16"/>
      <c r="G33" s="16"/>
      <c r="H33" s="8" t="str">
        <f t="shared" si="0"/>
        <v>H252 Voor zelfverhitting vatbare stoffen en mengsels, gevarencategorie 2</v>
      </c>
      <c r="I33" s="8" t="str">
        <f t="shared" si="1"/>
        <v>"In grote hoeveelheden vatbaar voor zelfverhitting: kan vlam vatten."</v>
      </c>
      <c r="J33" s="13">
        <f t="shared" si="2"/>
        <v>100</v>
      </c>
    </row>
    <row r="34" spans="1:10" ht="45">
      <c r="A34" s="16"/>
      <c r="B34" s="47" t="s">
        <v>185</v>
      </c>
      <c r="C34" s="32" t="s">
        <v>186</v>
      </c>
      <c r="D34" s="32">
        <v>5</v>
      </c>
      <c r="E34" s="13" t="s">
        <v>187</v>
      </c>
      <c r="F34" s="16"/>
      <c r="G34" s="16"/>
      <c r="H34" s="8" t="str">
        <f t="shared" si="0"/>
        <v>H260 Stoffen en mengsels die in contact met water ontvlambare gassen ontwikkelen, gevarencategorie 1</v>
      </c>
      <c r="I34" s="8" t="str">
        <f t="shared" si="1"/>
        <v>"In contact met water komen ontvlambare gassen vrij die spontaan kunnen ontbranden."</v>
      </c>
      <c r="J34" s="13">
        <f t="shared" si="2"/>
        <v>100</v>
      </c>
    </row>
    <row r="35" spans="1:10" ht="45">
      <c r="A35" s="16"/>
      <c r="B35" s="47" t="s">
        <v>188</v>
      </c>
      <c r="C35" s="32" t="s">
        <v>189</v>
      </c>
      <c r="D35" s="32">
        <v>5</v>
      </c>
      <c r="E35" s="13" t="s">
        <v>190</v>
      </c>
      <c r="F35" s="16"/>
      <c r="G35" s="16"/>
      <c r="H35" s="8" t="str">
        <f t="shared" si="0"/>
        <v>H261 Stoffen en mengsels die in contact met water ontvlambare gassen ontwikkelen, gevarencategorie 2 en 3</v>
      </c>
      <c r="I35" s="8" t="str">
        <f t="shared" si="1"/>
        <v>"In contact met water komen ontvlambare gassen vrij."</v>
      </c>
      <c r="J35" s="13">
        <f t="shared" si="2"/>
        <v>100</v>
      </c>
    </row>
    <row r="36" spans="1:10" ht="30">
      <c r="A36" s="16"/>
      <c r="B36" s="47" t="s">
        <v>191</v>
      </c>
      <c r="C36" s="32" t="s">
        <v>192</v>
      </c>
      <c r="D36" s="32">
        <v>5</v>
      </c>
      <c r="E36" s="13" t="s">
        <v>193</v>
      </c>
      <c r="F36" s="16"/>
      <c r="G36" s="16"/>
      <c r="H36" s="8" t="str">
        <f t="shared" si="0"/>
        <v>H270 Oxiderende gassen, gevarencategorie 1</v>
      </c>
      <c r="I36" s="8" t="str">
        <f t="shared" si="1"/>
        <v>"Kan brand veroorzaken of bevorderen; oxiderend."</v>
      </c>
      <c r="J36" s="13">
        <f t="shared" si="2"/>
        <v>100</v>
      </c>
    </row>
    <row r="37" spans="1:10" ht="30">
      <c r="A37" s="16"/>
      <c r="B37" s="47" t="s">
        <v>194</v>
      </c>
      <c r="C37" s="32" t="s">
        <v>195</v>
      </c>
      <c r="D37" s="32">
        <v>5</v>
      </c>
      <c r="E37" s="13" t="s">
        <v>197</v>
      </c>
      <c r="F37" s="16"/>
      <c r="G37" s="16"/>
      <c r="H37" s="8" t="str">
        <f t="shared" si="0"/>
        <v>H271 Oxiderende vloeistoffen, gevarencategorie 1</v>
      </c>
      <c r="I37" s="8" t="str">
        <f t="shared" si="1"/>
        <v>"Kan brand of ontploffingen veroorzaken; sterk oxiderend."</v>
      </c>
      <c r="J37" s="13">
        <f t="shared" si="2"/>
        <v>100</v>
      </c>
    </row>
    <row r="38" spans="1:10" ht="30">
      <c r="A38" s="16"/>
      <c r="B38" s="47" t="s">
        <v>194</v>
      </c>
      <c r="C38" s="32" t="s">
        <v>196</v>
      </c>
      <c r="D38" s="32">
        <v>5</v>
      </c>
      <c r="E38" s="13" t="s">
        <v>197</v>
      </c>
      <c r="F38" s="16"/>
      <c r="G38" s="16"/>
      <c r="H38" s="8" t="str">
        <f t="shared" si="0"/>
        <v>H271 Oxiderende vaste stoffen, gevarencategorie 1</v>
      </c>
      <c r="I38" s="8" t="str">
        <f t="shared" si="1"/>
        <v>"Kan brand of ontploffingen veroorzaken; sterk oxiderend."</v>
      </c>
      <c r="J38" s="13">
        <f t="shared" si="2"/>
        <v>100</v>
      </c>
    </row>
    <row r="39" spans="1:10" ht="30">
      <c r="A39" s="16"/>
      <c r="B39" s="47" t="s">
        <v>198</v>
      </c>
      <c r="C39" s="32" t="s">
        <v>199</v>
      </c>
      <c r="D39" s="32">
        <v>5</v>
      </c>
      <c r="E39" s="13" t="s">
        <v>201</v>
      </c>
      <c r="F39" s="16"/>
      <c r="G39" s="16"/>
      <c r="H39" s="8" t="str">
        <f t="shared" si="0"/>
        <v>H272 Oxiderende vloeistoffen, gevarencategorie 2 en 3</v>
      </c>
      <c r="I39" s="8" t="str">
        <f t="shared" si="1"/>
        <v>"Kan brand bevorderen; oxiderend."</v>
      </c>
      <c r="J39" s="13">
        <f t="shared" si="2"/>
        <v>100</v>
      </c>
    </row>
    <row r="40" spans="1:10" ht="30">
      <c r="A40" s="16"/>
      <c r="B40" s="47" t="s">
        <v>198</v>
      </c>
      <c r="C40" s="32" t="s">
        <v>200</v>
      </c>
      <c r="D40" s="32">
        <v>5</v>
      </c>
      <c r="E40" s="13" t="s">
        <v>201</v>
      </c>
      <c r="F40" s="16"/>
      <c r="G40" s="16"/>
      <c r="H40" s="8" t="str">
        <f t="shared" si="0"/>
        <v>H272 Oxiderende vaste stoffen, gevarencategorie 2 en 3</v>
      </c>
      <c r="I40" s="8" t="str">
        <f t="shared" si="1"/>
        <v>"Kan brand bevorderen; oxiderend."</v>
      </c>
      <c r="J40" s="13">
        <f t="shared" si="2"/>
        <v>100</v>
      </c>
    </row>
    <row r="41" spans="1:10" ht="30">
      <c r="A41" s="16"/>
      <c r="B41" s="47" t="s">
        <v>202</v>
      </c>
      <c r="C41" s="32" t="s">
        <v>203</v>
      </c>
      <c r="D41" s="32">
        <v>5</v>
      </c>
      <c r="E41" s="13" t="s">
        <v>204</v>
      </c>
      <c r="F41" s="16"/>
      <c r="G41" s="16"/>
      <c r="H41" s="8" t="str">
        <f t="shared" si="0"/>
        <v>H280 Gassen onder druk: samengeperst gas; vloeibaar gas; opgelost gas</v>
      </c>
      <c r="I41" s="8" t="str">
        <f t="shared" si="1"/>
        <v>"Bevat gas onder druk; kan ontploffen bij verwarming."</v>
      </c>
      <c r="J41" s="13">
        <f t="shared" si="2"/>
        <v>100</v>
      </c>
    </row>
    <row r="42" spans="1:10" ht="30">
      <c r="A42" s="16"/>
      <c r="B42" s="47" t="s">
        <v>205</v>
      </c>
      <c r="C42" s="32" t="s">
        <v>206</v>
      </c>
      <c r="D42" s="32">
        <v>5</v>
      </c>
      <c r="E42" s="13" t="s">
        <v>207</v>
      </c>
      <c r="F42" s="16"/>
      <c r="G42" s="16"/>
      <c r="H42" s="8" t="str">
        <f t="shared" si="0"/>
        <v>H281 Gassen onder druk: sterk gekoeld vloeibaar gas</v>
      </c>
      <c r="I42" s="8" t="str">
        <f t="shared" si="1"/>
        <v>"Bevat sterk gekoeld gas; kan cryogene brandwonden of letsel veroorzaken."</v>
      </c>
      <c r="J42" s="13">
        <f t="shared" si="2"/>
        <v>100</v>
      </c>
    </row>
    <row r="43" spans="1:10" ht="30">
      <c r="A43" s="16"/>
      <c r="B43" s="47" t="s">
        <v>208</v>
      </c>
      <c r="C43" s="32" t="s">
        <v>209</v>
      </c>
      <c r="D43" s="32">
        <v>5</v>
      </c>
      <c r="E43" s="13" t="s">
        <v>210</v>
      </c>
      <c r="F43" s="16"/>
      <c r="G43" s="16"/>
      <c r="H43" s="8" t="str">
        <f t="shared" si="0"/>
        <v>H290 Bijtend voor metalen, gevarencategorie 1</v>
      </c>
      <c r="I43" s="8" t="str">
        <f t="shared" si="1"/>
        <v>"Kan bijtend zijn voor metalen."</v>
      </c>
      <c r="J43" s="13">
        <f t="shared" si="2"/>
        <v>100</v>
      </c>
    </row>
    <row r="44" spans="1:10" ht="30">
      <c r="A44" s="16"/>
      <c r="B44" s="47" t="s">
        <v>211</v>
      </c>
      <c r="C44" s="32" t="s">
        <v>212</v>
      </c>
      <c r="D44" s="48">
        <v>1</v>
      </c>
      <c r="E44" s="13" t="s">
        <v>213</v>
      </c>
      <c r="F44" s="16"/>
      <c r="G44" s="16"/>
      <c r="H44" s="8" t="str">
        <f t="shared" si="0"/>
        <v>H300 Acute orale toxiciteit, gevarencategorie 1 en 2</v>
      </c>
      <c r="I44" s="8" t="str">
        <f t="shared" si="1"/>
        <v>"Dodelijk bij inslikken."</v>
      </c>
      <c r="J44" s="13">
        <f t="shared" si="2"/>
        <v>1</v>
      </c>
    </row>
    <row r="45" spans="1:10" ht="30">
      <c r="A45" s="16"/>
      <c r="B45" s="47" t="s">
        <v>214</v>
      </c>
      <c r="C45" s="32" t="s">
        <v>215</v>
      </c>
      <c r="D45" s="49">
        <v>3</v>
      </c>
      <c r="E45" s="13" t="s">
        <v>216</v>
      </c>
      <c r="F45" s="16"/>
      <c r="G45" s="16"/>
      <c r="H45" s="8" t="str">
        <f t="shared" si="0"/>
        <v>H301 Acute orale toxiciteit, gevarencategorie 3</v>
      </c>
      <c r="I45" s="8" t="str">
        <f t="shared" si="1"/>
        <v>"Giftig bij inslikken."</v>
      </c>
      <c r="J45" s="13">
        <f t="shared" si="2"/>
        <v>10</v>
      </c>
    </row>
    <row r="46" spans="1:10" ht="30">
      <c r="A46" s="16"/>
      <c r="B46" s="47" t="s">
        <v>217</v>
      </c>
      <c r="C46" s="32" t="s">
        <v>218</v>
      </c>
      <c r="D46" s="50">
        <v>4</v>
      </c>
      <c r="E46" s="13" t="s">
        <v>219</v>
      </c>
      <c r="F46" s="16"/>
      <c r="G46" s="16"/>
      <c r="H46" s="8" t="str">
        <f t="shared" si="0"/>
        <v>H302 Acute orale toxiciteit, gevarencategorie 4</v>
      </c>
      <c r="I46" s="8" t="str">
        <f t="shared" si="1"/>
        <v>"Schadelijk bij inslikken."</v>
      </c>
      <c r="J46" s="13">
        <f t="shared" si="2"/>
        <v>10</v>
      </c>
    </row>
    <row r="47" spans="1:10" ht="30">
      <c r="A47" s="16"/>
      <c r="B47" s="47" t="s">
        <v>220</v>
      </c>
      <c r="C47" s="32" t="s">
        <v>221</v>
      </c>
      <c r="D47" s="32">
        <v>5</v>
      </c>
      <c r="E47" s="13" t="s">
        <v>222</v>
      </c>
      <c r="F47" s="16"/>
      <c r="G47" s="16"/>
      <c r="H47" s="8" t="str">
        <f t="shared" si="0"/>
        <v>H304 Aspiratiegevaar, gevarencategorie 1</v>
      </c>
      <c r="I47" s="8" t="str">
        <f t="shared" si="1"/>
        <v>"Kan dodelijk zijn als de stof bij inslikken in de luchtwegen terechtkomt."</v>
      </c>
      <c r="J47" s="13">
        <f t="shared" si="2"/>
        <v>100</v>
      </c>
    </row>
    <row r="48" spans="1:10" ht="30">
      <c r="A48" s="16"/>
      <c r="B48" s="47" t="s">
        <v>223</v>
      </c>
      <c r="C48" s="32" t="s">
        <v>224</v>
      </c>
      <c r="D48" s="48">
        <v>1</v>
      </c>
      <c r="E48" s="13" t="s">
        <v>225</v>
      </c>
      <c r="F48" s="16"/>
      <c r="G48" s="16"/>
      <c r="H48" s="8" t="str">
        <f t="shared" si="0"/>
        <v>H310 Acute dermale toxiciteit, gevarencategorie 1 en 2</v>
      </c>
      <c r="I48" s="8" t="str">
        <f t="shared" si="1"/>
        <v>"Dodelijk bij contact met de huid."</v>
      </c>
      <c r="J48" s="13">
        <f t="shared" si="2"/>
        <v>1</v>
      </c>
    </row>
    <row r="49" spans="1:10" ht="30">
      <c r="A49" s="16"/>
      <c r="B49" s="47" t="s">
        <v>226</v>
      </c>
      <c r="C49" s="32" t="s">
        <v>227</v>
      </c>
      <c r="D49" s="49">
        <v>3</v>
      </c>
      <c r="E49" s="13" t="s">
        <v>228</v>
      </c>
      <c r="F49" s="16"/>
      <c r="G49" s="16"/>
      <c r="H49" s="8" t="str">
        <f t="shared" si="0"/>
        <v>H311 Acute dermale toxiciteit, gevarencategorie 3</v>
      </c>
      <c r="I49" s="8" t="str">
        <f t="shared" si="1"/>
        <v>"Giftig bij contact met de huid."</v>
      </c>
      <c r="J49" s="13">
        <f t="shared" si="2"/>
        <v>10</v>
      </c>
    </row>
    <row r="50" spans="1:10" ht="30">
      <c r="A50" s="16"/>
      <c r="B50" s="47" t="s">
        <v>229</v>
      </c>
      <c r="C50" s="32" t="s">
        <v>230</v>
      </c>
      <c r="D50" s="50">
        <v>4</v>
      </c>
      <c r="E50" s="13" t="s">
        <v>231</v>
      </c>
      <c r="F50" s="16"/>
      <c r="G50" s="16"/>
      <c r="H50" s="8" t="str">
        <f t="shared" si="0"/>
        <v>H312 Acute dermale toxiciteit, gevarencategorie 4</v>
      </c>
      <c r="I50" s="8" t="str">
        <f t="shared" si="1"/>
        <v>"Schadelijk bij contact met de huid."</v>
      </c>
      <c r="J50" s="13">
        <f t="shared" si="2"/>
        <v>10</v>
      </c>
    </row>
    <row r="51" spans="1:10" ht="30">
      <c r="A51" s="16"/>
      <c r="B51" s="47" t="s">
        <v>232</v>
      </c>
      <c r="C51" s="32" t="s">
        <v>233</v>
      </c>
      <c r="D51" s="32">
        <v>5</v>
      </c>
      <c r="E51" s="13" t="s">
        <v>234</v>
      </c>
      <c r="F51" s="16"/>
      <c r="G51" s="16"/>
      <c r="H51" s="8" t="str">
        <f t="shared" si="0"/>
        <v>H314 Huidcorrosie/-irritatie, gevarencategorie 1A, 1B en 1C</v>
      </c>
      <c r="I51" s="8" t="str">
        <f t="shared" si="1"/>
        <v>"Veroorzaakt ernstige brandwonden en oogletsels."</v>
      </c>
      <c r="J51" s="13">
        <f t="shared" si="2"/>
        <v>100</v>
      </c>
    </row>
    <row r="52" spans="1:10" ht="30">
      <c r="A52" s="16"/>
      <c r="B52" s="47" t="s">
        <v>235</v>
      </c>
      <c r="C52" s="32" t="s">
        <v>236</v>
      </c>
      <c r="D52" s="32">
        <v>5</v>
      </c>
      <c r="E52" s="13" t="s">
        <v>237</v>
      </c>
      <c r="F52" s="16"/>
      <c r="G52" s="16"/>
      <c r="H52" s="8" t="str">
        <f t="shared" si="0"/>
        <v>H315 Huidcorrosie/-irritatie, gevarencategorie 2</v>
      </c>
      <c r="I52" s="8" t="str">
        <f t="shared" si="1"/>
        <v>"Veroorzaakt huidirritatie."</v>
      </c>
      <c r="J52" s="13">
        <f t="shared" si="2"/>
        <v>100</v>
      </c>
    </row>
    <row r="53" spans="1:10" ht="30">
      <c r="A53" s="16"/>
      <c r="B53" s="47" t="s">
        <v>238</v>
      </c>
      <c r="C53" s="32" t="s">
        <v>239</v>
      </c>
      <c r="D53" s="32">
        <v>5</v>
      </c>
      <c r="E53" s="13" t="s">
        <v>240</v>
      </c>
      <c r="F53" s="16"/>
      <c r="G53" s="16"/>
      <c r="H53" s="8" t="str">
        <f t="shared" si="0"/>
        <v>H317 Huidsensibilisatie, gevarencategorie 1</v>
      </c>
      <c r="I53" s="8" t="str">
        <f t="shared" si="1"/>
        <v>"Kan een allergische huidreactie veroorzaken."</v>
      </c>
      <c r="J53" s="13">
        <f t="shared" si="2"/>
        <v>100</v>
      </c>
    </row>
    <row r="54" spans="1:10" ht="30">
      <c r="A54" s="16"/>
      <c r="B54" s="47" t="s">
        <v>241</v>
      </c>
      <c r="C54" s="32" t="s">
        <v>242</v>
      </c>
      <c r="D54" s="32">
        <v>5</v>
      </c>
      <c r="E54" s="13" t="s">
        <v>243</v>
      </c>
      <c r="F54" s="16"/>
      <c r="G54" s="16"/>
      <c r="H54" s="8" t="str">
        <f t="shared" si="0"/>
        <v>H318 Ernstig oogletsel/oogirritatie, gevarencategorie 1</v>
      </c>
      <c r="I54" s="8" t="str">
        <f t="shared" si="1"/>
        <v>"Veroorzaakt ernstig oogletsel."</v>
      </c>
      <c r="J54" s="13">
        <f t="shared" si="2"/>
        <v>100</v>
      </c>
    </row>
    <row r="55" spans="1:10" ht="30">
      <c r="A55" s="16"/>
      <c r="B55" s="47" t="s">
        <v>244</v>
      </c>
      <c r="C55" s="32" t="s">
        <v>245</v>
      </c>
      <c r="D55" s="32">
        <v>5</v>
      </c>
      <c r="E55" s="13" t="s">
        <v>246</v>
      </c>
      <c r="F55" s="16"/>
      <c r="G55" s="16"/>
      <c r="H55" s="8" t="str">
        <f t="shared" si="0"/>
        <v>H319 Ernstig oogletsel/oogirritatie, gevarencategorie 2A</v>
      </c>
      <c r="I55" s="8" t="str">
        <f t="shared" si="1"/>
        <v>"Veroorzaakt ernstige oogirritatie."</v>
      </c>
      <c r="J55" s="13">
        <f t="shared" si="2"/>
        <v>100</v>
      </c>
    </row>
    <row r="56" spans="1:10" ht="30">
      <c r="A56" s="16"/>
      <c r="B56" s="47" t="s">
        <v>247</v>
      </c>
      <c r="C56" s="32" t="s">
        <v>248</v>
      </c>
      <c r="D56" s="48">
        <v>1</v>
      </c>
      <c r="E56" s="13" t="s">
        <v>249</v>
      </c>
      <c r="F56" s="16"/>
      <c r="G56" s="16"/>
      <c r="H56" s="8" t="str">
        <f t="shared" si="0"/>
        <v>H330 Acute toxiciteit bij inademing, gevarencategorie 1 en 2</v>
      </c>
      <c r="I56" s="8" t="str">
        <f t="shared" si="1"/>
        <v>"Dodelijk bij inademing."</v>
      </c>
      <c r="J56" s="13">
        <f t="shared" si="2"/>
        <v>1</v>
      </c>
    </row>
    <row r="57" spans="1:10" ht="30">
      <c r="A57" s="16"/>
      <c r="B57" s="47" t="s">
        <v>250</v>
      </c>
      <c r="C57" s="32" t="s">
        <v>251</v>
      </c>
      <c r="D57" s="49">
        <v>3</v>
      </c>
      <c r="E57" s="13" t="s">
        <v>252</v>
      </c>
      <c r="F57" s="16"/>
      <c r="G57" s="16"/>
      <c r="H57" s="8" t="str">
        <f t="shared" si="0"/>
        <v>H331 Acute toxiciteit bij inademing, gevarencategorie 3</v>
      </c>
      <c r="I57" s="8" t="str">
        <f t="shared" si="1"/>
        <v>"Giftig bij inademing."</v>
      </c>
      <c r="J57" s="13">
        <f t="shared" si="2"/>
        <v>10</v>
      </c>
    </row>
    <row r="58" spans="1:10" ht="30">
      <c r="A58" s="16"/>
      <c r="B58" s="47" t="s">
        <v>253</v>
      </c>
      <c r="C58" s="32" t="s">
        <v>254</v>
      </c>
      <c r="D58" s="50">
        <v>4</v>
      </c>
      <c r="E58" s="13" t="s">
        <v>255</v>
      </c>
      <c r="F58" s="16"/>
      <c r="G58" s="16"/>
      <c r="H58" s="8" t="str">
        <f t="shared" si="0"/>
        <v>H332 Acute toxiciteit bij inademing, gevarencategorie 4</v>
      </c>
      <c r="I58" s="8" t="str">
        <f t="shared" si="1"/>
        <v>"Schadelijk bij inademing."</v>
      </c>
      <c r="J58" s="13">
        <f t="shared" si="2"/>
        <v>10</v>
      </c>
    </row>
    <row r="59" spans="1:10" ht="30">
      <c r="A59" s="16"/>
      <c r="B59" s="47" t="s">
        <v>256</v>
      </c>
      <c r="C59" s="32" t="s">
        <v>257</v>
      </c>
      <c r="D59" s="48">
        <v>1</v>
      </c>
      <c r="E59" s="13" t="s">
        <v>258</v>
      </c>
      <c r="F59" s="16"/>
      <c r="G59" s="16"/>
      <c r="H59" s="8" t="str">
        <f t="shared" si="0"/>
        <v>H334 Sensibilisatie van de luchtwegen, gevarencategorie 1</v>
      </c>
      <c r="I59" s="8" t="str">
        <f t="shared" si="1"/>
        <v>"Kan bij inademing allergie- of astmasymptomen of ademhalingsmoeilijkheden veroorzaken."</v>
      </c>
      <c r="J59" s="13">
        <f t="shared" si="2"/>
        <v>1</v>
      </c>
    </row>
    <row r="60" spans="1:10" ht="60">
      <c r="A60" s="16"/>
      <c r="B60" s="47" t="s">
        <v>259</v>
      </c>
      <c r="C60" s="32" t="s">
        <v>260</v>
      </c>
      <c r="D60" s="48">
        <v>1</v>
      </c>
      <c r="E60" s="13" t="s">
        <v>261</v>
      </c>
      <c r="F60" s="16"/>
      <c r="G60" s="16"/>
      <c r="H60" s="8" t="str">
        <f t="shared" si="0"/>
        <v>H335 Specifieke doelorgaantoxiciteit bij eenmalige blootstelling, gevarencategorie 3, irritatie van de luchtwegen</v>
      </c>
      <c r="I60" s="8" t="str">
        <f t="shared" si="1"/>
        <v>"Kan irritatie van de luchtwegen veroorzaken."</v>
      </c>
      <c r="J60" s="13">
        <f t="shared" si="2"/>
        <v>1</v>
      </c>
    </row>
    <row r="61" spans="1:10" ht="45">
      <c r="A61" s="16"/>
      <c r="B61" s="47" t="s">
        <v>262</v>
      </c>
      <c r="C61" s="32" t="s">
        <v>263</v>
      </c>
      <c r="D61" s="48">
        <v>1</v>
      </c>
      <c r="E61" s="13" t="s">
        <v>264</v>
      </c>
      <c r="F61" s="16"/>
      <c r="G61" s="16"/>
      <c r="H61" s="8" t="str">
        <f t="shared" si="0"/>
        <v>H336 Specifieke doelorgaantoxiciteit bij eenmalige blootstelling, gevarencategorie 3, narcotische werking</v>
      </c>
      <c r="I61" s="8" t="str">
        <f t="shared" si="1"/>
        <v>"Kan slaperigheid of duizeligheid veroorzaken."</v>
      </c>
      <c r="J61" s="13">
        <f t="shared" si="2"/>
        <v>1</v>
      </c>
    </row>
    <row r="62" spans="1:10" ht="45">
      <c r="A62" s="16"/>
      <c r="B62" s="47" t="s">
        <v>265</v>
      </c>
      <c r="C62" s="32" t="s">
        <v>266</v>
      </c>
      <c r="D62" s="32">
        <v>5</v>
      </c>
      <c r="E62" s="13" t="s">
        <v>267</v>
      </c>
      <c r="F62" s="16"/>
      <c r="G62" s="16"/>
      <c r="H62" s="8" t="str">
        <f t="shared" si="0"/>
        <v>H340 Mutageniteit in geslachtscellen, gevarencategorie 1A en 1B</v>
      </c>
      <c r="I62" s="8" t="str">
        <f t="shared" si="1"/>
        <v>"Kan genetische schade veroorzaken &lt;blootstellingsroute vermelden indien afdoende bewezen is dat het gevaar bij andere blootstellingsroutes niet aanwezig is&gt;."</v>
      </c>
      <c r="J62" s="13">
        <f t="shared" si="2"/>
        <v>100</v>
      </c>
    </row>
    <row r="63" spans="1:10" ht="60">
      <c r="A63" s="16"/>
      <c r="B63" s="47" t="s">
        <v>268</v>
      </c>
      <c r="C63" s="32" t="s">
        <v>269</v>
      </c>
      <c r="D63" s="32">
        <v>5</v>
      </c>
      <c r="E63" s="13" t="s">
        <v>270</v>
      </c>
      <c r="F63" s="16"/>
      <c r="G63" s="16"/>
      <c r="H63" s="8" t="str">
        <f t="shared" si="0"/>
        <v>H341 Mutageniteit in geslachtscellen, gevarencategorie 2</v>
      </c>
      <c r="I63" s="8" t="str">
        <f t="shared" si="1"/>
        <v>"Verdacht van het veroorzaken van genetische schade &lt;blootstellingsroute vermelden indien afdoende bewezen is dat het gevaar bij andere blootstellingsroutes niet aanwezig is&gt;."</v>
      </c>
      <c r="J63" s="13">
        <f t="shared" si="2"/>
        <v>100</v>
      </c>
    </row>
    <row r="64" spans="1:10" ht="45">
      <c r="A64" s="16"/>
      <c r="B64" s="47" t="s">
        <v>271</v>
      </c>
      <c r="C64" s="32" t="s">
        <v>272</v>
      </c>
      <c r="D64" s="32">
        <v>5</v>
      </c>
      <c r="E64" s="13" t="s">
        <v>273</v>
      </c>
      <c r="F64" s="16"/>
      <c r="G64" s="16"/>
      <c r="H64" s="8" t="str">
        <f t="shared" si="0"/>
        <v>H350 Kankerverwekkendheid, gevarencategorie 1A en 1B</v>
      </c>
      <c r="I64" s="8" t="str">
        <f t="shared" si="1"/>
        <v>"Kan kanker veroorzaken &lt;blootstellingsroute vermelden indien afdoende bewezen is dat het gevaar bij andere blootstellingsroutes niet aanwezig is&gt;."</v>
      </c>
      <c r="J64" s="13">
        <f t="shared" si="2"/>
        <v>100</v>
      </c>
    </row>
    <row r="65" spans="1:10" ht="60">
      <c r="A65" s="16"/>
      <c r="B65" s="47" t="s">
        <v>274</v>
      </c>
      <c r="C65" s="32" t="s">
        <v>275</v>
      </c>
      <c r="D65" s="32">
        <v>5</v>
      </c>
      <c r="E65" s="13" t="s">
        <v>276</v>
      </c>
      <c r="F65" s="16"/>
      <c r="G65" s="16"/>
      <c r="H65" s="8" t="str">
        <f t="shared" si="0"/>
        <v>H351 Kankerverwekkendheid, gevarencategorie 2</v>
      </c>
      <c r="I65" s="8" t="str">
        <f t="shared" si="1"/>
        <v>"Verdacht van het veroorzaken van kanker &lt;blootstellingsroute vermelden indien afdoende bewezen is dat het gevaar bij andere blootstellingsroutes niet aanwezig is&gt;."</v>
      </c>
      <c r="J65" s="13">
        <f t="shared" si="2"/>
        <v>100</v>
      </c>
    </row>
    <row r="66" spans="1:10" ht="75">
      <c r="A66" s="16"/>
      <c r="B66" s="47" t="s">
        <v>277</v>
      </c>
      <c r="C66" s="32" t="s">
        <v>278</v>
      </c>
      <c r="D66" s="32">
        <v>5</v>
      </c>
      <c r="E66" s="13" t="s">
        <v>279</v>
      </c>
      <c r="F66" s="16"/>
      <c r="G66" s="16"/>
      <c r="H66" s="8" t="str">
        <f t="shared" si="0"/>
        <v>H360 Voortplantingstoxiciteit, gevarencategorie 1A en 1B</v>
      </c>
      <c r="I66" s="8" t="str">
        <f t="shared" si="1"/>
        <v>"Kan de vruchtbaarheid of het ongeboren kind schaden &lt;specifiek effect vermelden indien bekend&gt; &lt;blootstellingsroute vermelden indien afdoende bewezen is dat het gevaar bij andere blootstellingsroutes niet aanwezig is&gt;."</v>
      </c>
      <c r="J66" s="13">
        <f t="shared" si="2"/>
        <v>100</v>
      </c>
    </row>
    <row r="67" spans="1:10" ht="75">
      <c r="A67" s="16"/>
      <c r="B67" s="47" t="s">
        <v>280</v>
      </c>
      <c r="C67" s="32" t="s">
        <v>281</v>
      </c>
      <c r="D67" s="32">
        <v>5</v>
      </c>
      <c r="E67" s="13" t="s">
        <v>282</v>
      </c>
      <c r="F67" s="16"/>
      <c r="G67" s="16"/>
      <c r="H67" s="8" t="str">
        <f t="shared" si="0"/>
        <v>H361 Voortplantingstoxiciteit, gevarencategorie 2</v>
      </c>
      <c r="I67" s="8" t="str">
        <f t="shared" si="1"/>
        <v>"Kan mogelijk de vruchtbaarheid of het ongeboren kind schaden &lt;specifiek effect vermelden indien bekend&gt; &lt;blootstellingsroute vermelden indien afdoende bewezen is dat het gevaar bij andere blootstellingsroutes niet aanwezig is&gt;."</v>
      </c>
      <c r="J67" s="13">
        <f t="shared" si="2"/>
        <v>100</v>
      </c>
    </row>
    <row r="68" spans="1:10" ht="45">
      <c r="A68" s="16"/>
      <c r="B68" s="47" t="s">
        <v>283</v>
      </c>
      <c r="C68" s="32" t="s">
        <v>284</v>
      </c>
      <c r="D68" s="32">
        <v>5</v>
      </c>
      <c r="E68" s="13" t="s">
        <v>285</v>
      </c>
      <c r="F68" s="16"/>
      <c r="G68" s="16"/>
      <c r="H68" s="8" t="str">
        <f t="shared" si="0"/>
        <v>H362 Voortplantingstoxiciteit, aanvullende categorie, effecten op en via lactatie</v>
      </c>
      <c r="I68" s="8" t="str">
        <f t="shared" si="1"/>
        <v>"Kan schadelijk zijn via de borstvoeding."</v>
      </c>
      <c r="J68" s="13">
        <f t="shared" si="2"/>
        <v>100</v>
      </c>
    </row>
    <row r="69" spans="1:10" ht="60">
      <c r="A69" s="16"/>
      <c r="B69" s="47" t="s">
        <v>286</v>
      </c>
      <c r="C69" s="32" t="s">
        <v>287</v>
      </c>
      <c r="D69" s="32">
        <v>5</v>
      </c>
      <c r="E69" s="13" t="s">
        <v>288</v>
      </c>
      <c r="F69" s="16"/>
      <c r="G69" s="16"/>
      <c r="H69" s="8" t="str">
        <f t="shared" si="0"/>
        <v>H370 Specifieke doelorgaantoxiciteit bij eenmalige blootstelling, gevarencategorie 1</v>
      </c>
      <c r="I69" s="8" t="str">
        <f t="shared" si="1"/>
        <v>"Veroorzaakt schade aan organen &lt;of alle betrokken organen vermelden indien bekend&gt; &lt;blootstellingsroute vermelden indien afdoende bewezen is dat het gevaar bij andere blootstellingsroutes niet aanwezig is&gt;."</v>
      </c>
      <c r="J69" s="13">
        <f t="shared" si="2"/>
        <v>100</v>
      </c>
    </row>
    <row r="70" spans="1:10" ht="60">
      <c r="A70" s="16"/>
      <c r="B70" s="47" t="s">
        <v>289</v>
      </c>
      <c r="C70" s="32" t="s">
        <v>290</v>
      </c>
      <c r="D70" s="32">
        <v>5</v>
      </c>
      <c r="E70" s="13" t="s">
        <v>291</v>
      </c>
      <c r="F70" s="16"/>
      <c r="G70" s="16"/>
      <c r="H70" s="8" t="str">
        <f t="shared" ref="H70:H89" si="3">_xlfn.CONCAT(B70," ",C70)</f>
        <v>H371 Specifieke doelorgaantoxiciteit bij eenmalige blootstelling, gevarencategorie 2</v>
      </c>
      <c r="I70" s="8" t="str">
        <f t="shared" ref="I70:I91" si="4">E70</f>
        <v>"Kan schade aan organen &lt;of alle betrokken organen vermelden indien bekend&gt; veroorzaken &lt;blootstellingsroute vermelden indien afdoende bewezen is dat het gevaar bij andere blootstellingsroutes niet aanwezig is&gt;."</v>
      </c>
      <c r="J70" s="13">
        <f t="shared" ref="J70:J89" si="5">IF(D70=5,100,IF(D70=4,10,IF(D70=3,10,1)))</f>
        <v>100</v>
      </c>
    </row>
    <row r="71" spans="1:10" ht="75">
      <c r="A71" s="16"/>
      <c r="B71" s="47" t="s">
        <v>292</v>
      </c>
      <c r="C71" s="32" t="s">
        <v>293</v>
      </c>
      <c r="D71" s="32">
        <v>5</v>
      </c>
      <c r="E71" s="13" t="s">
        <v>294</v>
      </c>
      <c r="F71" s="16"/>
      <c r="G71" s="16"/>
      <c r="H71" s="8" t="str">
        <f t="shared" si="3"/>
        <v>H372 Specifieke doelorgaantoxiciteit bij herhaalde blootstelling, gevarencategorie 1</v>
      </c>
      <c r="I71" s="8" t="str">
        <f t="shared" si="4"/>
        <v>"Veroorzaakt schade aan organen &lt;of alle betrokken organen vermelden indien bekend&gt; bij langdurige of herhaalde blootstelling &lt;blootstellingsroute vermelden indien afdoende bewezen is dat het gevaar bij andere blootstellingsroutes niet aanwezig is&gt;."</v>
      </c>
      <c r="J71" s="13">
        <f t="shared" si="5"/>
        <v>100</v>
      </c>
    </row>
    <row r="72" spans="1:10" ht="75">
      <c r="A72" s="16"/>
      <c r="B72" s="47" t="s">
        <v>295</v>
      </c>
      <c r="C72" s="32" t="s">
        <v>296</v>
      </c>
      <c r="D72" s="32">
        <v>5</v>
      </c>
      <c r="E72" s="13" t="s">
        <v>297</v>
      </c>
      <c r="F72" s="16"/>
      <c r="G72" s="16"/>
      <c r="H72" s="8" t="str">
        <f t="shared" si="3"/>
        <v>H373 Specifieke doelorgaantoxiciteit bij herhaalde blootstelling, gevarencategorie 2</v>
      </c>
      <c r="I72" s="8" t="str">
        <f t="shared" si="4"/>
        <v>"Kan schade aan organen &lt;of alle betrokken organen vermelden indien bekend&gt; veroorzaken bij langdurige of herhaalde blootstelling &lt;blootstellingsroute vermelden indien afdoende bewezen is dat het gevaar bij andere blootstellingsroutes niet aanwezig is&gt;."</v>
      </c>
      <c r="J72" s="13">
        <f t="shared" si="5"/>
        <v>100</v>
      </c>
    </row>
    <row r="73" spans="1:10" ht="45">
      <c r="A73" s="16"/>
      <c r="B73" s="47" t="s">
        <v>298</v>
      </c>
      <c r="C73" s="32" t="s">
        <v>299</v>
      </c>
      <c r="D73" s="48">
        <v>1</v>
      </c>
      <c r="E73" s="13" t="s">
        <v>300</v>
      </c>
      <c r="F73" s="16"/>
      <c r="G73" s="16"/>
      <c r="H73" s="8" t="str">
        <f t="shared" si="3"/>
        <v>H300+H310 Acute orale toxiciteit en acute dermale toxiciteit, gevarencategorie 1 en 2</v>
      </c>
      <c r="I73" s="8" t="str">
        <f t="shared" si="4"/>
        <v>"Dodelijk bij inslikken en bij contact met de huid"</v>
      </c>
      <c r="J73" s="13">
        <f t="shared" si="5"/>
        <v>1</v>
      </c>
    </row>
    <row r="74" spans="1:10" ht="45">
      <c r="A74" s="16"/>
      <c r="B74" s="47" t="s">
        <v>301</v>
      </c>
      <c r="C74" s="32" t="s">
        <v>302</v>
      </c>
      <c r="D74" s="48">
        <v>1</v>
      </c>
      <c r="E74" s="13" t="s">
        <v>303</v>
      </c>
      <c r="F74" s="16"/>
      <c r="G74" s="16"/>
      <c r="H74" s="8" t="str">
        <f t="shared" si="3"/>
        <v>H300+H330 Acute orale toxiciteit en acute toxiciteit bij inademing, gevarencategorie 1 en 2</v>
      </c>
      <c r="I74" s="8" t="str">
        <f t="shared" si="4"/>
        <v>"Dodelijk bij inslikken en bij inademing"</v>
      </c>
      <c r="J74" s="13">
        <f t="shared" si="5"/>
        <v>1</v>
      </c>
    </row>
    <row r="75" spans="1:10" ht="45">
      <c r="A75" s="16"/>
      <c r="B75" s="47" t="s">
        <v>304</v>
      </c>
      <c r="C75" s="32" t="s">
        <v>305</v>
      </c>
      <c r="D75" s="48">
        <v>1</v>
      </c>
      <c r="E75" s="13" t="s">
        <v>306</v>
      </c>
      <c r="F75" s="16"/>
      <c r="G75" s="16"/>
      <c r="H75" s="8" t="str">
        <f t="shared" si="3"/>
        <v>H310+H330 Acute dermale toxiciteit en acute toxiciteit bij inademing, gevarencategorie 1 en 2</v>
      </c>
      <c r="I75" s="8" t="str">
        <f t="shared" si="4"/>
        <v>"Dodelijk bij contact met de huid en bij inademing"</v>
      </c>
      <c r="J75" s="13">
        <f t="shared" si="5"/>
        <v>1</v>
      </c>
    </row>
    <row r="76" spans="1:10" ht="60">
      <c r="A76" s="16"/>
      <c r="B76" s="47" t="s">
        <v>307</v>
      </c>
      <c r="C76" s="32" t="s">
        <v>308</v>
      </c>
      <c r="D76" s="48">
        <v>1</v>
      </c>
      <c r="E76" s="13" t="s">
        <v>309</v>
      </c>
      <c r="F76" s="16"/>
      <c r="G76" s="16"/>
      <c r="H76" s="8" t="str">
        <f t="shared" si="3"/>
        <v>H300+H310+H330 Acute orale toxiciteit, acute dermale toxiciteit en acute toxiciteit bij inademing,gevarencategorie 1 en 2</v>
      </c>
      <c r="I76" s="8" t="str">
        <f t="shared" si="4"/>
        <v>"Dodelijk bij inslikken, bij contact met de huid en bij inademing"</v>
      </c>
      <c r="J76" s="13">
        <f t="shared" si="5"/>
        <v>1</v>
      </c>
    </row>
    <row r="77" spans="1:10" ht="45">
      <c r="A77" s="16"/>
      <c r="B77" s="47" t="s">
        <v>310</v>
      </c>
      <c r="C77" s="32" t="s">
        <v>311</v>
      </c>
      <c r="D77" s="49">
        <v>3</v>
      </c>
      <c r="E77" s="13" t="s">
        <v>312</v>
      </c>
      <c r="F77" s="16"/>
      <c r="G77" s="16"/>
      <c r="H77" s="8" t="str">
        <f t="shared" si="3"/>
        <v>H301+H311 Acute orale toxiciteit en acute dermale toxiciteit, gevarencategorie 3</v>
      </c>
      <c r="I77" s="8" t="str">
        <f t="shared" si="4"/>
        <v>"Giftig bij inslikken en bij contact met de huid"</v>
      </c>
      <c r="J77" s="13">
        <f t="shared" si="5"/>
        <v>10</v>
      </c>
    </row>
    <row r="78" spans="1:10" ht="45">
      <c r="A78" s="16"/>
      <c r="B78" s="47" t="s">
        <v>313</v>
      </c>
      <c r="C78" s="32" t="s">
        <v>314</v>
      </c>
      <c r="D78" s="49">
        <v>3</v>
      </c>
      <c r="E78" s="13" t="s">
        <v>315</v>
      </c>
      <c r="F78" s="16"/>
      <c r="G78" s="16"/>
      <c r="H78" s="8" t="str">
        <f t="shared" si="3"/>
        <v>H301+H331 Acute orale toxiciteit en acute toxiciteit bij inademing, gevarencategorie 3</v>
      </c>
      <c r="I78" s="8" t="str">
        <f t="shared" si="4"/>
        <v>"Giftig bij inslikken en bij inademing"</v>
      </c>
      <c r="J78" s="13">
        <f t="shared" si="5"/>
        <v>10</v>
      </c>
    </row>
    <row r="79" spans="1:10" ht="45">
      <c r="A79" s="16"/>
      <c r="B79" s="47" t="s">
        <v>316</v>
      </c>
      <c r="C79" s="32" t="s">
        <v>317</v>
      </c>
      <c r="D79" s="49">
        <v>3</v>
      </c>
      <c r="E79" s="13" t="s">
        <v>318</v>
      </c>
      <c r="F79" s="16"/>
      <c r="G79" s="16"/>
      <c r="H79" s="8" t="str">
        <f t="shared" si="3"/>
        <v>H311+H331 Acute dermale toxiciteit en acute toxiciteit bij inademing, gevarencategorie 3</v>
      </c>
      <c r="I79" s="8" t="str">
        <f t="shared" si="4"/>
        <v>"Giftig bij contact met de huid en bij inademing"</v>
      </c>
      <c r="J79" s="13">
        <f t="shared" si="5"/>
        <v>10</v>
      </c>
    </row>
    <row r="80" spans="1:10" ht="60">
      <c r="A80" s="16"/>
      <c r="B80" s="47" t="s">
        <v>319</v>
      </c>
      <c r="C80" s="32" t="s">
        <v>320</v>
      </c>
      <c r="D80" s="49">
        <v>3</v>
      </c>
      <c r="E80" s="13" t="s">
        <v>321</v>
      </c>
      <c r="F80" s="16"/>
      <c r="G80" s="16"/>
      <c r="H80" s="8" t="str">
        <f t="shared" si="3"/>
        <v>H301+H311+H331 Acute orale toxiciteit, acute dermale toxiciteit en acute toxiciteit bij inademing,gevarencategorie 3</v>
      </c>
      <c r="I80" s="8" t="str">
        <f t="shared" si="4"/>
        <v>"Giftig bij inslikken, bij contact met de huid en bij inademing"</v>
      </c>
      <c r="J80" s="13">
        <f t="shared" si="5"/>
        <v>10</v>
      </c>
    </row>
    <row r="81" spans="1:10" ht="45">
      <c r="A81" s="16"/>
      <c r="B81" s="47" t="s">
        <v>322</v>
      </c>
      <c r="C81" s="32" t="s">
        <v>323</v>
      </c>
      <c r="D81" s="49">
        <v>3</v>
      </c>
      <c r="E81" s="13" t="s">
        <v>324</v>
      </c>
      <c r="F81" s="16"/>
      <c r="G81" s="16"/>
      <c r="H81" s="8" t="str">
        <f t="shared" si="3"/>
        <v>H302+H312 Acute orale toxiciteit en acute dermale toxiciteit, gevarencategorie 4</v>
      </c>
      <c r="I81" s="8" t="str">
        <f t="shared" si="4"/>
        <v>"Schadelijk bij inslikken en bij contact met de huid"</v>
      </c>
      <c r="J81" s="13">
        <f t="shared" si="5"/>
        <v>10</v>
      </c>
    </row>
    <row r="82" spans="1:10" ht="45">
      <c r="A82" s="16"/>
      <c r="B82" s="47" t="s">
        <v>325</v>
      </c>
      <c r="C82" s="32" t="s">
        <v>326</v>
      </c>
      <c r="D82" s="49">
        <v>3</v>
      </c>
      <c r="E82" s="13" t="s">
        <v>327</v>
      </c>
      <c r="F82" s="16"/>
      <c r="G82" s="16"/>
      <c r="H82" s="8" t="str">
        <f t="shared" si="3"/>
        <v>H302+H332 Acute orale toxiciteit en acute toxiciteit bij inademing, gevarencategorie 4</v>
      </c>
      <c r="I82" s="8" t="str">
        <f t="shared" si="4"/>
        <v>"Schadelijk bij inslikken en bij inademing"</v>
      </c>
      <c r="J82" s="13">
        <f t="shared" si="5"/>
        <v>10</v>
      </c>
    </row>
    <row r="83" spans="1:10" ht="45">
      <c r="A83" s="16"/>
      <c r="B83" s="47" t="s">
        <v>328</v>
      </c>
      <c r="C83" s="32" t="s">
        <v>329</v>
      </c>
      <c r="D83" s="49">
        <v>3</v>
      </c>
      <c r="E83" s="13" t="s">
        <v>330</v>
      </c>
      <c r="F83" s="16"/>
      <c r="G83" s="16"/>
      <c r="H83" s="8" t="str">
        <f t="shared" si="3"/>
        <v>H312+H332 Acute dermale toxiciteit en acute toxiciteit bij inademing, gevarencategorie 4</v>
      </c>
      <c r="I83" s="8" t="str">
        <f t="shared" si="4"/>
        <v>"Schadelijk bij contact met de huid en bij inademing"</v>
      </c>
      <c r="J83" s="13">
        <f t="shared" si="5"/>
        <v>10</v>
      </c>
    </row>
    <row r="84" spans="1:10" ht="60">
      <c r="A84" s="16"/>
      <c r="B84" s="47" t="s">
        <v>331</v>
      </c>
      <c r="C84" s="32" t="s">
        <v>332</v>
      </c>
      <c r="D84" s="49">
        <v>3</v>
      </c>
      <c r="E84" s="13" t="s">
        <v>333</v>
      </c>
      <c r="F84" s="16"/>
      <c r="G84" s="16"/>
      <c r="H84" s="8" t="str">
        <f t="shared" si="3"/>
        <v>H302+H312+H332 Acute orale toxiciteit, acute dermale toxiciteit en acute toxiciteit bij inademing,gevarencategorie 4</v>
      </c>
      <c r="I84" s="8" t="str">
        <f t="shared" si="4"/>
        <v>"Schadelijk bij inslikken, bij contact met de huid en bij inademing"</v>
      </c>
      <c r="J84" s="13">
        <f t="shared" si="5"/>
        <v>10</v>
      </c>
    </row>
    <row r="85" spans="1:10" ht="30">
      <c r="A85" s="16"/>
      <c r="B85" s="47" t="s">
        <v>334</v>
      </c>
      <c r="C85" s="32" t="s">
        <v>335</v>
      </c>
      <c r="D85" s="32">
        <v>5</v>
      </c>
      <c r="E85" s="13" t="s">
        <v>336</v>
      </c>
      <c r="F85" s="16"/>
      <c r="G85" s="16"/>
      <c r="H85" s="8" t="str">
        <f t="shared" si="3"/>
        <v>H400 Acuut gevaar voor het aquatisch milieu, gevarencategorie 1</v>
      </c>
      <c r="I85" s="8" t="str">
        <f t="shared" si="4"/>
        <v>"Zeer giftig voor in het water levende organismen."</v>
      </c>
      <c r="J85" s="13">
        <f t="shared" si="5"/>
        <v>100</v>
      </c>
    </row>
    <row r="86" spans="1:10" ht="30">
      <c r="A86" s="16"/>
      <c r="B86" s="47" t="s">
        <v>337</v>
      </c>
      <c r="C86" s="32" t="s">
        <v>338</v>
      </c>
      <c r="D86" s="32">
        <v>5</v>
      </c>
      <c r="E86" s="13" t="s">
        <v>339</v>
      </c>
      <c r="F86" s="16"/>
      <c r="G86" s="16"/>
      <c r="H86" s="8" t="str">
        <f t="shared" si="3"/>
        <v>H410 Chronisch gevaar voor het aquatisch milieu, gevarencategorie 1</v>
      </c>
      <c r="I86" s="8" t="str">
        <f t="shared" si="4"/>
        <v>"Zeer giftig voor in het water levende organismen, met langdurige gevolgen."</v>
      </c>
      <c r="J86" s="13">
        <f t="shared" si="5"/>
        <v>100</v>
      </c>
    </row>
    <row r="87" spans="1:10" ht="30">
      <c r="A87" s="16"/>
      <c r="B87" s="47" t="s">
        <v>340</v>
      </c>
      <c r="C87" s="32" t="s">
        <v>341</v>
      </c>
      <c r="D87" s="32">
        <v>5</v>
      </c>
      <c r="E87" s="13" t="s">
        <v>342</v>
      </c>
      <c r="F87" s="16"/>
      <c r="G87" s="16"/>
      <c r="H87" s="8" t="str">
        <f t="shared" si="3"/>
        <v>H411 Chronisch gevaar voor het aquatisch milieu, gevarencategorie 2</v>
      </c>
      <c r="I87" s="8" t="str">
        <f t="shared" si="4"/>
        <v>"Giftig voor in het water levende organismen, met langdurige gevolgen."</v>
      </c>
      <c r="J87" s="13">
        <f t="shared" si="5"/>
        <v>100</v>
      </c>
    </row>
    <row r="88" spans="1:10" ht="30">
      <c r="A88" s="16"/>
      <c r="B88" s="47" t="s">
        <v>343</v>
      </c>
      <c r="C88" s="32" t="s">
        <v>344</v>
      </c>
      <c r="D88" s="32">
        <v>5</v>
      </c>
      <c r="E88" s="13" t="s">
        <v>345</v>
      </c>
      <c r="F88" s="16"/>
      <c r="G88" s="16"/>
      <c r="H88" s="8" t="str">
        <f t="shared" si="3"/>
        <v>H412 Chronisch gevaar voor het aquatisch milieu, gevarencategorie 3</v>
      </c>
      <c r="I88" s="8" t="str">
        <f t="shared" si="4"/>
        <v>"Schadelijk voor in het water levende organismen, met langdurige gevolgen."</v>
      </c>
      <c r="J88" s="13">
        <f t="shared" si="5"/>
        <v>100</v>
      </c>
    </row>
    <row r="89" spans="1:10" ht="30">
      <c r="A89" s="16"/>
      <c r="B89" s="47" t="s">
        <v>346</v>
      </c>
      <c r="C89" s="32" t="s">
        <v>347</v>
      </c>
      <c r="D89" s="32">
        <v>5</v>
      </c>
      <c r="E89" s="13" t="s">
        <v>348</v>
      </c>
      <c r="F89" s="16"/>
      <c r="G89" s="16"/>
      <c r="H89" s="8" t="str">
        <f t="shared" si="3"/>
        <v>H413 Chronisch gevaar voor het aquatisch milieu, gevarencategorie 4</v>
      </c>
      <c r="I89" s="8" t="str">
        <f t="shared" si="4"/>
        <v>"Kan langdurige schadelijk gevolgen voor in het water levende organismen hebben."</v>
      </c>
      <c r="J89" s="13">
        <f t="shared" si="5"/>
        <v>100</v>
      </c>
    </row>
    <row r="90" spans="1:10" ht="30">
      <c r="A90" s="16"/>
      <c r="B90" s="47" t="s">
        <v>349</v>
      </c>
      <c r="C90" s="32" t="s">
        <v>350</v>
      </c>
      <c r="D90" s="32">
        <v>5</v>
      </c>
      <c r="E90" s="13" t="s">
        <v>351</v>
      </c>
      <c r="F90" s="16"/>
      <c r="G90" s="16"/>
      <c r="H90" s="8" t="str">
        <f t="shared" ref="H90" si="6">_xlfn.CONCAT(B90," ",C90)</f>
        <v>H420 Gevaarlijk voor de ozonlaag, gevarencategorie 1</v>
      </c>
      <c r="I90" s="8" t="str">
        <f t="shared" ref="I90" si="7">E90</f>
        <v>"Schadelijk voor de volksgezondheid en het milieu door afbraak van ozon in de bovenste lagen van de atmosfeer"</v>
      </c>
      <c r="J90" s="13">
        <f t="shared" ref="J90" si="8">IF(D90=5,100,IF(D90=4,10,IF(D90=3,10,1)))</f>
        <v>100</v>
      </c>
    </row>
    <row r="91" spans="1:10">
      <c r="A91" s="16"/>
      <c r="B91" s="47"/>
      <c r="C91" s="32"/>
      <c r="D91" s="32"/>
      <c r="E91" s="13"/>
      <c r="F91" s="16"/>
      <c r="G91" s="16"/>
      <c r="H91" s="8" t="s">
        <v>5</v>
      </c>
      <c r="I91" s="8">
        <f t="shared" si="4"/>
        <v>0</v>
      </c>
      <c r="J91" s="13">
        <v>0</v>
      </c>
    </row>
    <row r="92" spans="1:10">
      <c r="A92" s="16"/>
      <c r="B92" s="16"/>
      <c r="C92" s="16"/>
      <c r="D92" s="16"/>
      <c r="E92" s="16"/>
      <c r="F92" s="16"/>
      <c r="G92" s="16"/>
    </row>
    <row r="93" spans="1:10">
      <c r="A93" s="16"/>
      <c r="B93" s="16"/>
      <c r="C93" s="16"/>
      <c r="D93" s="16"/>
      <c r="E93" s="16"/>
      <c r="F93" s="16"/>
      <c r="G93" s="16"/>
    </row>
    <row r="94" spans="1:10">
      <c r="A94" s="16"/>
      <c r="B94" s="16"/>
      <c r="C94" s="16"/>
      <c r="D94" s="16"/>
      <c r="E94" s="16"/>
      <c r="F94" s="16"/>
      <c r="G94" s="16"/>
    </row>
    <row r="95" spans="1:10">
      <c r="A95" s="16"/>
      <c r="B95" s="16"/>
      <c r="C95" s="16"/>
      <c r="D95" s="16"/>
      <c r="E95" s="16"/>
      <c r="F95" s="16"/>
      <c r="G95" s="16"/>
    </row>
    <row r="96" spans="1:10">
      <c r="A96" s="16"/>
      <c r="B96" s="41" t="s">
        <v>6</v>
      </c>
      <c r="C96" s="33"/>
      <c r="D96" s="33"/>
      <c r="E96" s="34"/>
      <c r="F96" s="16"/>
      <c r="G96" s="16"/>
    </row>
    <row r="97" spans="1:7">
      <c r="A97" s="16"/>
      <c r="B97" s="35"/>
      <c r="C97" s="36"/>
      <c r="D97" s="36"/>
      <c r="E97" s="37"/>
      <c r="F97" s="16"/>
      <c r="G97" s="16"/>
    </row>
    <row r="98" spans="1:7" ht="66.75" customHeight="1">
      <c r="A98" s="16"/>
      <c r="B98" s="94" t="s">
        <v>105</v>
      </c>
      <c r="C98" s="95"/>
      <c r="D98" s="95"/>
      <c r="E98" s="37"/>
      <c r="F98" s="16"/>
      <c r="G98" s="16"/>
    </row>
    <row r="99" spans="1:7">
      <c r="A99" s="16"/>
      <c r="B99" s="35"/>
      <c r="C99" s="36"/>
      <c r="D99" s="36"/>
      <c r="E99" s="37"/>
      <c r="F99" s="16"/>
      <c r="G99" s="16"/>
    </row>
    <row r="100" spans="1:7">
      <c r="A100" s="16"/>
      <c r="B100" s="98" t="s">
        <v>100</v>
      </c>
      <c r="C100" s="99"/>
      <c r="D100" s="99"/>
      <c r="E100" s="37"/>
      <c r="F100" s="16"/>
      <c r="G100" s="16"/>
    </row>
    <row r="101" spans="1:7">
      <c r="A101" s="16"/>
      <c r="B101" s="96" t="s">
        <v>99</v>
      </c>
      <c r="C101" s="97"/>
      <c r="D101" s="97"/>
      <c r="E101" s="37"/>
      <c r="F101" s="16"/>
      <c r="G101" s="16"/>
    </row>
    <row r="102" spans="1:7">
      <c r="A102" s="16"/>
      <c r="B102" s="35"/>
      <c r="C102" s="36"/>
      <c r="D102" s="36"/>
      <c r="E102" s="37"/>
      <c r="F102" s="16"/>
      <c r="G102" s="16"/>
    </row>
    <row r="103" spans="1:7" ht="78" customHeight="1">
      <c r="A103" s="16"/>
      <c r="B103" s="94" t="s">
        <v>103</v>
      </c>
      <c r="C103" s="95"/>
      <c r="D103" s="95"/>
      <c r="E103" s="37"/>
      <c r="F103" s="16"/>
      <c r="G103" s="16"/>
    </row>
    <row r="104" spans="1:7">
      <c r="A104" s="16"/>
      <c r="B104" s="96" t="s">
        <v>104</v>
      </c>
      <c r="C104" s="97"/>
      <c r="D104" s="97"/>
      <c r="E104" s="37"/>
      <c r="F104" s="16"/>
      <c r="G104" s="16"/>
    </row>
    <row r="105" spans="1:7">
      <c r="A105" s="16"/>
      <c r="B105" s="35"/>
      <c r="C105" s="36"/>
      <c r="D105" s="36"/>
      <c r="E105" s="37"/>
      <c r="F105" s="16"/>
      <c r="G105" s="16"/>
    </row>
    <row r="106" spans="1:7" ht="24" customHeight="1">
      <c r="A106" s="16"/>
      <c r="B106" s="94" t="s">
        <v>102</v>
      </c>
      <c r="C106" s="95"/>
      <c r="D106" s="95"/>
      <c r="E106" s="37"/>
      <c r="F106" s="16"/>
      <c r="G106" s="16"/>
    </row>
    <row r="107" spans="1:7">
      <c r="A107" s="16"/>
      <c r="B107" s="96" t="s">
        <v>101</v>
      </c>
      <c r="C107" s="97"/>
      <c r="D107" s="97"/>
      <c r="E107" s="37"/>
      <c r="F107" s="16"/>
      <c r="G107" s="16"/>
    </row>
    <row r="108" spans="1:7">
      <c r="A108" s="16"/>
      <c r="B108" s="35"/>
      <c r="C108" s="36"/>
      <c r="D108" s="36"/>
      <c r="E108" s="37"/>
      <c r="F108" s="16"/>
      <c r="G108" s="16"/>
    </row>
    <row r="109" spans="1:7">
      <c r="A109" s="16"/>
      <c r="B109" s="35"/>
      <c r="C109" s="36"/>
      <c r="D109" s="36"/>
      <c r="E109" s="37"/>
      <c r="F109" s="16"/>
      <c r="G109" s="16"/>
    </row>
    <row r="110" spans="1:7">
      <c r="A110" s="16"/>
      <c r="B110" s="38"/>
      <c r="C110" s="39"/>
      <c r="D110" s="39"/>
      <c r="E110" s="40"/>
      <c r="F110" s="16"/>
      <c r="G110" s="16"/>
    </row>
    <row r="111" spans="1:7">
      <c r="A111" s="16"/>
      <c r="B111" s="16"/>
      <c r="C111" s="16"/>
      <c r="D111" s="16"/>
      <c r="E111" s="16"/>
      <c r="F111" s="16"/>
      <c r="G111" s="16"/>
    </row>
    <row r="112" spans="1:7">
      <c r="A112" s="16"/>
      <c r="B112" s="16"/>
      <c r="C112" s="16"/>
      <c r="D112" s="16"/>
      <c r="E112" s="16"/>
      <c r="F112" s="16"/>
      <c r="G112" s="16"/>
    </row>
    <row r="113" spans="1:7">
      <c r="A113" s="16"/>
      <c r="B113" s="16"/>
      <c r="C113" s="16"/>
      <c r="D113" s="16"/>
      <c r="E113" s="16"/>
      <c r="F113" s="16"/>
      <c r="G113" s="16"/>
    </row>
    <row r="114" spans="1:7">
      <c r="A114" s="16"/>
      <c r="B114" s="16"/>
      <c r="C114" s="16"/>
      <c r="D114" s="16"/>
      <c r="E114" s="16"/>
      <c r="F114" s="16"/>
      <c r="G114" s="16"/>
    </row>
    <row r="115" spans="1:7">
      <c r="A115" s="16"/>
      <c r="B115" s="16"/>
      <c r="C115" s="16"/>
      <c r="D115" s="16"/>
      <c r="E115" s="16"/>
      <c r="F115" s="16"/>
      <c r="G115" s="16"/>
    </row>
    <row r="116" spans="1:7"/>
  </sheetData>
  <sheetProtection algorithmName="SHA-512" hashValue="G+bcwhlvsUb4Txzl/epYKdMDHPTwmnvpmbASMxxRrrrhBmJOXf+RG13oKAjl0KYlVieXxqv41Ux9/sXkJUq5Rw==" saltValue="7KfbUB3M0KMrJcIfMXFLhA==" spinCount="100000" sheet="1" objects="1" scenarios="1" selectLockedCells="1"/>
  <mergeCells count="7">
    <mergeCell ref="B106:D106"/>
    <mergeCell ref="B107:D107"/>
    <mergeCell ref="B98:D98"/>
    <mergeCell ref="B100:D100"/>
    <mergeCell ref="B101:D101"/>
    <mergeCell ref="B103:D103"/>
    <mergeCell ref="B104:D104"/>
  </mergeCells>
  <hyperlinks>
    <hyperlink ref="B101" r:id="rId1" xr:uid="{D02A7808-E551-4ADB-A7A5-7BDDF627B068}"/>
    <hyperlink ref="B107" r:id="rId2" xr:uid="{A9E7B9D5-C9FC-479B-9681-C580223A5B44}"/>
    <hyperlink ref="B104" r:id="rId3" xr:uid="{112611CB-3143-40FE-B07C-A9FE8DADF6F3}"/>
  </hyperlinks>
  <pageMargins left="0.7" right="0.7" top="0.75" bottom="0.7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74501-A532-473C-8094-DC5A1F731322}">
  <sheetPr codeName="Blad4">
    <tabColor theme="7" tint="0.59999389629810485"/>
  </sheetPr>
  <dimension ref="B3:E41"/>
  <sheetViews>
    <sheetView workbookViewId="0">
      <selection activeCell="C6" sqref="C6"/>
    </sheetView>
  </sheetViews>
  <sheetFormatPr defaultColWidth="8.85546875" defaultRowHeight="15"/>
  <cols>
    <col min="2" max="2" width="53.140625" customWidth="1"/>
    <col min="3" max="3" width="31.85546875" customWidth="1"/>
    <col min="4" max="5" width="33" customWidth="1"/>
  </cols>
  <sheetData>
    <row r="3" spans="2:5" ht="18.75">
      <c r="B3" s="51" t="s">
        <v>45</v>
      </c>
    </row>
    <row r="5" spans="2:5">
      <c r="B5" s="12" t="s">
        <v>32</v>
      </c>
      <c r="C5" s="7" t="s">
        <v>10</v>
      </c>
      <c r="D5" s="7" t="s">
        <v>56</v>
      </c>
      <c r="E5" s="7" t="s">
        <v>69</v>
      </c>
    </row>
    <row r="6" spans="2:5">
      <c r="B6" s="19" t="s">
        <v>46</v>
      </c>
      <c r="C6" s="18" t="s">
        <v>5</v>
      </c>
      <c r="D6" s="13">
        <v>5</v>
      </c>
      <c r="E6" s="13">
        <v>0.5</v>
      </c>
    </row>
    <row r="7" spans="2:5" ht="30">
      <c r="B7" s="20" t="s">
        <v>72</v>
      </c>
      <c r="C7" s="18" t="s">
        <v>44</v>
      </c>
      <c r="D7" s="13">
        <v>5</v>
      </c>
      <c r="E7" s="13">
        <v>0.5</v>
      </c>
    </row>
    <row r="8" spans="2:5" ht="30">
      <c r="B8" s="20" t="s">
        <v>73</v>
      </c>
      <c r="C8" s="18" t="s">
        <v>44</v>
      </c>
      <c r="D8" s="13">
        <v>0.5</v>
      </c>
      <c r="E8" s="13">
        <v>0.25</v>
      </c>
    </row>
    <row r="9" spans="2:5">
      <c r="B9" s="19" t="s">
        <v>47</v>
      </c>
      <c r="C9" s="18" t="s">
        <v>5</v>
      </c>
      <c r="D9" s="13">
        <v>25</v>
      </c>
      <c r="E9" s="13">
        <v>0.25</v>
      </c>
    </row>
    <row r="10" spans="2:5" ht="30">
      <c r="B10" s="20" t="s">
        <v>74</v>
      </c>
      <c r="C10" s="18" t="s">
        <v>44</v>
      </c>
      <c r="D10" s="13">
        <v>25</v>
      </c>
      <c r="E10" s="13">
        <v>2.5</v>
      </c>
    </row>
    <row r="11" spans="2:5" ht="30">
      <c r="B11" s="20" t="s">
        <v>75</v>
      </c>
      <c r="C11" s="18" t="s">
        <v>44</v>
      </c>
      <c r="D11" s="13">
        <v>2.5</v>
      </c>
      <c r="E11" s="13">
        <v>1.25</v>
      </c>
    </row>
    <row r="12" spans="2:5">
      <c r="B12" s="19" t="s">
        <v>48</v>
      </c>
      <c r="C12" s="18" t="s">
        <v>5</v>
      </c>
      <c r="D12" s="13">
        <v>100</v>
      </c>
      <c r="E12" s="13">
        <v>2.5</v>
      </c>
    </row>
    <row r="13" spans="2:5" ht="30">
      <c r="B13" s="20" t="s">
        <v>76</v>
      </c>
      <c r="C13" s="18" t="s">
        <v>44</v>
      </c>
      <c r="D13" s="13">
        <v>100</v>
      </c>
      <c r="E13" s="13">
        <v>10</v>
      </c>
    </row>
    <row r="14" spans="2:5" ht="30">
      <c r="B14" s="20" t="s">
        <v>77</v>
      </c>
      <c r="C14" s="18" t="s">
        <v>44</v>
      </c>
      <c r="D14" s="13">
        <v>10</v>
      </c>
      <c r="E14" s="13">
        <v>5</v>
      </c>
    </row>
    <row r="15" spans="2:5">
      <c r="B15" s="19" t="s">
        <v>49</v>
      </c>
      <c r="C15" s="18" t="s">
        <v>5</v>
      </c>
      <c r="D15" s="13">
        <v>200</v>
      </c>
      <c r="E15" s="13">
        <v>1.25</v>
      </c>
    </row>
    <row r="16" spans="2:5" ht="30">
      <c r="B16" s="20" t="s">
        <v>78</v>
      </c>
      <c r="C16" s="18" t="s">
        <v>44</v>
      </c>
      <c r="D16" s="13">
        <v>200</v>
      </c>
      <c r="E16" s="13">
        <v>20</v>
      </c>
    </row>
    <row r="17" spans="2:5" ht="30">
      <c r="B17" s="20" t="s">
        <v>79</v>
      </c>
      <c r="C17" s="18" t="s">
        <v>44</v>
      </c>
      <c r="D17" s="13">
        <v>20</v>
      </c>
      <c r="E17" s="13">
        <v>10</v>
      </c>
    </row>
    <row r="18" spans="2:5">
      <c r="B18" s="19" t="s">
        <v>50</v>
      </c>
      <c r="C18" s="18" t="s">
        <v>44</v>
      </c>
      <c r="D18" s="13">
        <v>500</v>
      </c>
      <c r="E18" s="13">
        <v>5</v>
      </c>
    </row>
    <row r="19" spans="2:5">
      <c r="B19" s="19" t="s">
        <v>51</v>
      </c>
      <c r="C19" s="18" t="s">
        <v>44</v>
      </c>
      <c r="D19" s="13">
        <v>50</v>
      </c>
      <c r="E19" s="13">
        <v>10</v>
      </c>
    </row>
    <row r="20" spans="2:5" ht="30">
      <c r="B20" s="20" t="s">
        <v>52</v>
      </c>
      <c r="C20" s="18" t="s">
        <v>27</v>
      </c>
      <c r="D20" s="13">
        <v>500</v>
      </c>
      <c r="E20" s="13">
        <v>50</v>
      </c>
    </row>
    <row r="21" spans="2:5" ht="30">
      <c r="B21" s="20" t="s">
        <v>53</v>
      </c>
      <c r="C21" s="18" t="s">
        <v>27</v>
      </c>
      <c r="D21" s="13">
        <v>50</v>
      </c>
      <c r="E21" s="13">
        <v>25</v>
      </c>
    </row>
    <row r="22" spans="2:5" ht="30">
      <c r="B22" s="20" t="s">
        <v>54</v>
      </c>
      <c r="C22" s="18" t="s">
        <v>27</v>
      </c>
      <c r="D22" s="13">
        <v>1000</v>
      </c>
      <c r="E22" s="13">
        <v>100</v>
      </c>
    </row>
    <row r="23" spans="2:5" ht="30">
      <c r="B23" s="20" t="s">
        <v>55</v>
      </c>
      <c r="C23" s="18" t="s">
        <v>27</v>
      </c>
      <c r="D23" s="13">
        <v>100</v>
      </c>
      <c r="E23" s="13">
        <v>50</v>
      </c>
    </row>
    <row r="24" spans="2:5">
      <c r="B24" s="20" t="s">
        <v>57</v>
      </c>
      <c r="C24" s="18" t="s">
        <v>27</v>
      </c>
      <c r="D24" s="13">
        <v>1000</v>
      </c>
      <c r="E24" s="13">
        <v>100</v>
      </c>
    </row>
    <row r="25" spans="2:5">
      <c r="B25" s="20" t="s">
        <v>58</v>
      </c>
      <c r="C25" s="18" t="s">
        <v>27</v>
      </c>
      <c r="D25" s="13">
        <v>100</v>
      </c>
      <c r="E25" s="13">
        <v>50</v>
      </c>
    </row>
    <row r="26" spans="2:5">
      <c r="B26" s="20" t="s">
        <v>59</v>
      </c>
      <c r="C26" s="18" t="s">
        <v>27</v>
      </c>
      <c r="D26" s="13">
        <v>2000</v>
      </c>
      <c r="E26" s="13">
        <v>200</v>
      </c>
    </row>
    <row r="27" spans="2:5">
      <c r="B27" s="20" t="s">
        <v>60</v>
      </c>
      <c r="C27" s="18" t="s">
        <v>27</v>
      </c>
      <c r="D27" s="13">
        <v>200</v>
      </c>
      <c r="E27" s="13">
        <v>100</v>
      </c>
    </row>
    <row r="28" spans="2:5" ht="30">
      <c r="B28" s="20" t="s">
        <v>63</v>
      </c>
      <c r="C28" s="18" t="s">
        <v>27</v>
      </c>
      <c r="D28" s="13">
        <v>2000</v>
      </c>
      <c r="E28" s="13">
        <v>200</v>
      </c>
    </row>
    <row r="29" spans="2:5" ht="30">
      <c r="B29" s="20" t="s">
        <v>64</v>
      </c>
      <c r="C29" s="18" t="s">
        <v>27</v>
      </c>
      <c r="D29" s="13">
        <v>200</v>
      </c>
      <c r="E29" s="13">
        <v>100</v>
      </c>
    </row>
    <row r="30" spans="2:5">
      <c r="B30" s="20" t="s">
        <v>61</v>
      </c>
      <c r="C30" s="18" t="s">
        <v>27</v>
      </c>
      <c r="D30" s="13">
        <v>2000</v>
      </c>
      <c r="E30" s="13">
        <v>200</v>
      </c>
    </row>
    <row r="31" spans="2:5">
      <c r="B31" s="20" t="s">
        <v>62</v>
      </c>
      <c r="C31" s="18" t="s">
        <v>27</v>
      </c>
      <c r="D31" s="13">
        <v>200</v>
      </c>
      <c r="E31" s="13">
        <v>100</v>
      </c>
    </row>
    <row r="32" spans="2:5" ht="30">
      <c r="B32" s="20" t="s">
        <v>65</v>
      </c>
      <c r="C32" s="18" t="s">
        <v>44</v>
      </c>
      <c r="D32" s="13">
        <v>2000</v>
      </c>
      <c r="E32" s="13">
        <v>200</v>
      </c>
    </row>
    <row r="33" spans="2:5" ht="30">
      <c r="B33" s="20" t="s">
        <v>66</v>
      </c>
      <c r="C33" s="18" t="s">
        <v>44</v>
      </c>
      <c r="D33" s="13">
        <v>200</v>
      </c>
      <c r="E33" s="13">
        <v>100</v>
      </c>
    </row>
    <row r="34" spans="2:5" ht="30">
      <c r="B34" s="20" t="s">
        <v>67</v>
      </c>
      <c r="C34" s="18" t="s">
        <v>27</v>
      </c>
      <c r="D34" s="13">
        <v>10000</v>
      </c>
      <c r="E34" s="13">
        <v>1000</v>
      </c>
    </row>
    <row r="35" spans="2:5" ht="30">
      <c r="B35" s="20" t="s">
        <v>68</v>
      </c>
      <c r="C35" s="18" t="s">
        <v>27</v>
      </c>
      <c r="D35" s="13">
        <v>5000</v>
      </c>
      <c r="E35" s="13">
        <v>500</v>
      </c>
    </row>
    <row r="36" spans="2:5">
      <c r="B36" s="20" t="s">
        <v>70</v>
      </c>
      <c r="C36" s="18" t="s">
        <v>27</v>
      </c>
      <c r="D36" s="13">
        <v>10000</v>
      </c>
      <c r="E36" s="13">
        <v>1000</v>
      </c>
    </row>
    <row r="37" spans="2:5">
      <c r="B37" s="20" t="s">
        <v>71</v>
      </c>
      <c r="C37" s="18" t="s">
        <v>27</v>
      </c>
      <c r="D37" s="13">
        <v>5000</v>
      </c>
      <c r="E37" s="13">
        <v>500</v>
      </c>
    </row>
    <row r="38" spans="2:5">
      <c r="B38" s="20"/>
      <c r="C38" s="18" t="s">
        <v>5</v>
      </c>
      <c r="D38" s="13"/>
      <c r="E38" s="13"/>
    </row>
    <row r="39" spans="2:5">
      <c r="B39" s="20"/>
      <c r="C39" s="18" t="s">
        <v>5</v>
      </c>
      <c r="D39" s="13"/>
      <c r="E39" s="13"/>
    </row>
    <row r="40" spans="2:5">
      <c r="B40" s="20"/>
      <c r="C40" s="18" t="s">
        <v>5</v>
      </c>
      <c r="D40" s="13"/>
      <c r="E40" s="13"/>
    </row>
    <row r="41" spans="2:5">
      <c r="B41" s="19" t="s">
        <v>11</v>
      </c>
      <c r="C41" s="18" t="s">
        <v>5</v>
      </c>
      <c r="D41" s="13" t="s">
        <v>11</v>
      </c>
      <c r="E41" s="13" t="s">
        <v>11</v>
      </c>
    </row>
  </sheetData>
  <conditionalFormatting sqref="C6:C41">
    <cfRule type="containsText" dxfId="2" priority="1" operator="containsText" text="vloeistof">
      <formula>NOT(ISERROR(SEARCH("vloeistof",C6)))</formula>
    </cfRule>
    <cfRule type="containsText" dxfId="1" priority="2" operator="containsText" text="vaste stof">
      <formula>NOT(ISERROR(SEARCH("vaste stof",C6)))</formula>
    </cfRule>
    <cfRule type="containsText" dxfId="0" priority="3" operator="containsText" text="gasvormig (inclusief aerosolen)">
      <formula>NOT(ISERROR(SEARCH("gasvormig (inclusief aerosolen)",C6)))</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6809BAF-43DA-4214-AC07-86F8D67C5588}">
          <x14:formula1>
            <xm:f>Lijst!$E$5:$E$8</xm:f>
          </x14:formula1>
          <xm:sqref>C6:C41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Introductie</vt:lpstr>
      <vt:lpstr>Incident formulier</vt:lpstr>
      <vt:lpstr>Lijst</vt:lpstr>
      <vt:lpstr>GHS</vt:lpstr>
      <vt:lpstr>API Lijst gevaarlijke stoffen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Arjan van Dijk</dc:creator>
  <cp:lastModifiedBy>Arjan van Dijk</cp:lastModifiedBy>
  <cp:lastPrinted>2022-04-07T06:41:37Z</cp:lastPrinted>
  <dcterms:created xsi:type="dcterms:W3CDTF">2022-04-06T11:25:48Z</dcterms:created>
  <dcterms:modified xsi:type="dcterms:W3CDTF">2022-05-03T15:18:44Z</dcterms:modified>
</cp:coreProperties>
</file>