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D:\STORK_PC\Geerthenk.wijnants\Stork\Projecten\WCM_CUI\Project NDT Eff\"/>
    </mc:Choice>
  </mc:AlternateContent>
  <bookViews>
    <workbookView xWindow="0" yWindow="0" windowWidth="20490" windowHeight="8595"/>
  </bookViews>
  <sheets>
    <sheet name="Toelichting" sheetId="11" r:id="rId1"/>
    <sheet name="Geschiktheidsfilter" sheetId="8" r:id="rId2"/>
    <sheet name="NDO Technieken" sheetId="9" r:id="rId3"/>
    <sheet name="Achterliggende info" sheetId="12" r:id="rId4"/>
    <sheet name="Stroomschema" sheetId="13" r:id="rId5"/>
  </sheets>
  <externalReferences>
    <externalReference r:id="rId6"/>
    <externalReference r:id="rId7"/>
    <externalReference r:id="rId8"/>
    <externalReference r:id="rId9"/>
    <externalReference r:id="rId10"/>
  </externalReferences>
  <definedNames>
    <definedName name="Accessitibility">'[1]NDT Effectiviteit'!$C$41</definedName>
    <definedName name="ColdIsolCosts">'[1]Input and Output'!$J$36</definedName>
    <definedName name="HotIsolCosts">'[1]Input and Output'!$J$31</definedName>
    <definedName name="Materialen" localSheetId="4">#REF!</definedName>
    <definedName name="Materialen">#REF!</definedName>
    <definedName name="NDT_Kosten">'NDO Technieken'!$B$38:$K$38</definedName>
    <definedName name="NDT_Technieken">'NDO Technieken'!$B$2:$K$2</definedName>
    <definedName name="NDTEff">'NDO Technieken'!$M$3:$O$7</definedName>
    <definedName name="NDTEffClass" comment="De effectiviteit van de betreffend NDT techniek, zoals toegekend middels de classificatie.">'NDO Technieken'!$M$3:$M$7</definedName>
    <definedName name="_xlnm.Print_Area" localSheetId="0">Toelichting!$C$4:$F$26</definedName>
    <definedName name="RemLifeTimDef">'[1]Estimation formulae'!$C$8</definedName>
    <definedName name="Risk_MOTBF" localSheetId="4">'[5]NEN-EN 16991'!$AB$3:$AF$7</definedName>
    <definedName name="Risk_MOTBF" localSheetId="0">'[2]NEN-EN 16991'!$AB$3:$AF$7</definedName>
    <definedName name="Risk_MOTBF">'[3]NEN-EN 16991'!$AB$3:$AF$7</definedName>
    <definedName name="ScrInspIntDef">'[1]Estimation formulae'!$C$6</definedName>
    <definedName name="Sensitivity">'[1]NDT Effectiviteit'!$C$40</definedName>
    <definedName name="Typicals">'NDO Technieken'!$A$3:$A$8</definedName>
    <definedName name="VisInspIntDef">'[1]Estimation formulae'!$C$5</definedName>
  </definedNames>
  <calcPr calcId="162913"/>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calcChain.xml><?xml version="1.0" encoding="utf-8"?>
<calcChain xmlns="http://schemas.openxmlformats.org/spreadsheetml/2006/main">
  <c r="B37" i="9" l="1"/>
  <c r="N32" i="9" l="1"/>
  <c r="P27" i="9"/>
  <c r="R27" i="9" l="1"/>
  <c r="P28" i="9"/>
  <c r="R28" i="9" s="1"/>
  <c r="M28" i="9"/>
  <c r="M27" i="9"/>
  <c r="B5" i="8"/>
  <c r="D37" i="9"/>
  <c r="C37" i="9"/>
  <c r="K36" i="9"/>
  <c r="K38" i="9" s="1"/>
  <c r="H36" i="9"/>
  <c r="H38" i="9" s="1"/>
  <c r="G36" i="9"/>
  <c r="G38" i="9" s="1"/>
  <c r="D36" i="9"/>
  <c r="J34" i="9"/>
  <c r="J36" i="9" s="1"/>
  <c r="J38" i="9" s="1"/>
  <c r="F34" i="9"/>
  <c r="F36" i="9" s="1"/>
  <c r="F38" i="9" s="1"/>
  <c r="E34" i="9"/>
  <c r="E36" i="9" s="1"/>
  <c r="E3" i="8"/>
  <c r="E2" i="8"/>
  <c r="E4" i="8" s="1"/>
  <c r="E6" i="8"/>
  <c r="E7" i="8"/>
  <c r="E8" i="8"/>
  <c r="F3" i="8"/>
  <c r="F2" i="8"/>
  <c r="F4" i="8" s="1"/>
  <c r="F6" i="8"/>
  <c r="F7" i="8"/>
  <c r="F8" i="8"/>
  <c r="G3" i="8"/>
  <c r="G2" i="8"/>
  <c r="G4" i="8" s="1"/>
  <c r="G6" i="8"/>
  <c r="G7" i="8"/>
  <c r="G8" i="8"/>
  <c r="H3" i="8"/>
  <c r="H2" i="8"/>
  <c r="H4" i="8" s="1"/>
  <c r="H6" i="8"/>
  <c r="H7" i="8"/>
  <c r="H8" i="8"/>
  <c r="I3" i="8"/>
  <c r="I2" i="8"/>
  <c r="I4" i="8" s="1"/>
  <c r="I6" i="8"/>
  <c r="I7" i="8"/>
  <c r="I8" i="8"/>
  <c r="J3" i="8"/>
  <c r="J2" i="8"/>
  <c r="J4" i="8" s="1"/>
  <c r="J6" i="8"/>
  <c r="J7" i="8"/>
  <c r="J8" i="8"/>
  <c r="K3" i="8"/>
  <c r="K2" i="8"/>
  <c r="K4" i="8" s="1"/>
  <c r="K6" i="8"/>
  <c r="K7" i="8"/>
  <c r="K8" i="8"/>
  <c r="L3" i="8"/>
  <c r="L2" i="8"/>
  <c r="L4" i="8" s="1"/>
  <c r="L6" i="8"/>
  <c r="L7" i="8"/>
  <c r="L8" i="8"/>
  <c r="M3" i="8"/>
  <c r="M2" i="8"/>
  <c r="M4" i="8" s="1"/>
  <c r="M6" i="8"/>
  <c r="M7" i="8"/>
  <c r="M8" i="8"/>
  <c r="N3" i="8"/>
  <c r="N2" i="8"/>
  <c r="N4" i="8" s="1"/>
  <c r="N6" i="8"/>
  <c r="N7" i="8"/>
  <c r="N8" i="8"/>
  <c r="M1" i="8"/>
  <c r="L1" i="8"/>
  <c r="K1" i="8"/>
  <c r="C22" i="8"/>
  <c r="B22" i="8"/>
  <c r="N1" i="8"/>
  <c r="J1" i="8"/>
  <c r="I1" i="8"/>
  <c r="H1" i="8"/>
  <c r="G1" i="8"/>
  <c r="F1" i="8"/>
  <c r="E1" i="8"/>
  <c r="L9" i="8" l="1"/>
  <c r="J9" i="8"/>
  <c r="B17" i="8" s="1"/>
  <c r="M9" i="8"/>
  <c r="H9" i="8"/>
  <c r="A15" i="8" s="1"/>
  <c r="G9" i="8"/>
  <c r="A14" i="8" s="1"/>
  <c r="N9" i="8"/>
  <c r="A21" i="8" s="1"/>
  <c r="K9" i="8"/>
  <c r="B18" i="8" s="1"/>
  <c r="E9" i="8"/>
  <c r="B12" i="8" s="1"/>
  <c r="I9" i="8"/>
  <c r="F9" i="8"/>
  <c r="B19" i="8" l="1"/>
  <c r="A19" i="8"/>
  <c r="B20" i="8"/>
  <c r="A20" i="8"/>
  <c r="A12" i="8"/>
  <c r="A17" i="8"/>
  <c r="B15" i="8"/>
  <c r="A18" i="8"/>
  <c r="B14" i="8"/>
  <c r="B21" i="8"/>
  <c r="B16" i="8"/>
  <c r="A16" i="8"/>
  <c r="A13" i="8"/>
  <c r="B13" i="8"/>
  <c r="I37" i="9"/>
  <c r="I35" i="9"/>
</calcChain>
</file>

<file path=xl/sharedStrings.xml><?xml version="1.0" encoding="utf-8"?>
<sst xmlns="http://schemas.openxmlformats.org/spreadsheetml/2006/main" count="330" uniqueCount="178">
  <si>
    <t>Toegankelijkheid</t>
  </si>
  <si>
    <t>Thermografie</t>
  </si>
  <si>
    <t>C</t>
  </si>
  <si>
    <t>B</t>
  </si>
  <si>
    <t>A</t>
  </si>
  <si>
    <t>Diameter</t>
  </si>
  <si>
    <t>Nom. Wanddikte</t>
  </si>
  <si>
    <t>E</t>
  </si>
  <si>
    <t>D</t>
  </si>
  <si>
    <t>vlak</t>
  </si>
  <si>
    <t>J</t>
  </si>
  <si>
    <t>N</t>
  </si>
  <si>
    <t>Opmerkingen</t>
  </si>
  <si>
    <t>Diameter (mm)</t>
  </si>
  <si>
    <t>Nom. Wanddikte (mm)</t>
  </si>
  <si>
    <t>E= Ineffective</t>
  </si>
  <si>
    <t>Vereiste inspectie-effectiviteit</t>
  </si>
  <si>
    <t xml:space="preserve">	PEC / PEC Array</t>
  </si>
  <si>
    <t>Mogelijke technieken:</t>
  </si>
  <si>
    <t>On stream RT (film)</t>
  </si>
  <si>
    <t>On stream RT (digitaal)</t>
  </si>
  <si>
    <t>Guided Waves / Long Range UT</t>
  </si>
  <si>
    <t>Beoogd doel</t>
  </si>
  <si>
    <t>Profile radiografie</t>
  </si>
  <si>
    <t>Ultrasone wanddikte meting</t>
  </si>
  <si>
    <t>Uitsluitend puntmetingen</t>
  </si>
  <si>
    <t>(*): de waardering is sterk afhankelijk van het type support</t>
  </si>
  <si>
    <t>Oplegging/Ondersteuning (*)</t>
  </si>
  <si>
    <t>(**)</t>
  </si>
  <si>
    <t>UT C-scan mapping</t>
  </si>
  <si>
    <t>Toepasbaar als:</t>
  </si>
  <si>
    <t>In-line inspection (intelligent pigging)</t>
  </si>
  <si>
    <t>Aftakkingen op leidingen ≤  DN250</t>
  </si>
  <si>
    <t>Aftakkingen op leidingen &gt; DN250 en op vatwanden</t>
  </si>
  <si>
    <t>Rechte leidingen ≤ DN250</t>
  </si>
  <si>
    <t>Rechte leidingen &gt; DN250 en vatwanden</t>
  </si>
  <si>
    <t>Corrosie detectie</t>
  </si>
  <si>
    <t>Vocht detectie</t>
  </si>
  <si>
    <t xml:space="preserve">Wanddiktemeting </t>
  </si>
  <si>
    <t>Brandwerende bekleding in het algemeen</t>
  </si>
  <si>
    <t>Toegankelijkheid voor uitvoering</t>
  </si>
  <si>
    <t>Vanaf grond of bordes toegankelijk</t>
  </si>
  <si>
    <t>Minimum</t>
  </si>
  <si>
    <t>Maximum</t>
  </si>
  <si>
    <t>Hoogwerker, rope access</t>
  </si>
  <si>
    <t>Ondergronds</t>
  </si>
  <si>
    <t>Vanaf steiger werken</t>
  </si>
  <si>
    <t>Maximale isolatiedikte 250mm</t>
  </si>
  <si>
    <t>Pas op voor reflecties van warmte op beplating</t>
  </si>
  <si>
    <t>(**): beperkt toepasbaar (HOIS Recommended Practice 1 v3.1)</t>
  </si>
  <si>
    <t>(***)</t>
  </si>
  <si>
    <t>(***): geen grens</t>
  </si>
  <si>
    <t>vlak: geen bovengrens</t>
  </si>
  <si>
    <t>Object type</t>
  </si>
  <si>
    <t>Object type:</t>
  </si>
  <si>
    <t>1= geschikt</t>
  </si>
  <si>
    <t>0= ongeschikt</t>
  </si>
  <si>
    <t>Conclusie geschiktheid:</t>
  </si>
  <si>
    <t>Geschiktheidsfilter NDO technieken</t>
  </si>
  <si>
    <t>Haalbare afstand per meting varieert. Bij ondergrondse leidingen is haalbare afstand zeer beperkt</t>
  </si>
  <si>
    <t>NDO Techniek:</t>
  </si>
  <si>
    <t>Visuele inspectie met uitpakken</t>
  </si>
  <si>
    <t>Geschikte NDO technieken</t>
  </si>
  <si>
    <t xml:space="preserve">
</t>
  </si>
  <si>
    <t>World Class Maintenance.</t>
  </si>
  <si>
    <t>Project:</t>
  </si>
  <si>
    <t>Risk Based Corrosie Onder Isolatie Management.</t>
  </si>
  <si>
    <t>Het beoogt een voorzet te zijn voor een uitwerking ten behoeve van een asset owner.</t>
  </si>
  <si>
    <t>De tool is als hulpmiddel beschikbaar voor diegenen die nog geen aanpak  hebben.</t>
  </si>
  <si>
    <t>Daarnaast functioneert de tool ook als test voor de praktijkgerichtheid van het eindresultaat.</t>
  </si>
  <si>
    <t>Het daarbij gehanteerde motto is: "een expliciet beslisproces is in een beslismodel te vatten".</t>
  </si>
  <si>
    <r>
      <rPr>
        <b/>
        <sz val="10"/>
        <color theme="1"/>
        <rFont val="Trebuchet MS"/>
        <family val="2"/>
      </rPr>
      <t>Gebruikte kleur codering:</t>
    </r>
    <r>
      <rPr>
        <b/>
        <sz val="9"/>
        <color theme="1"/>
        <rFont val="Trebuchet MS"/>
        <family val="2"/>
      </rPr>
      <t xml:space="preserve"> </t>
    </r>
    <r>
      <rPr>
        <sz val="9"/>
        <color theme="1"/>
        <rFont val="Trebuchet MS"/>
        <family val="2"/>
      </rPr>
      <t>(standaard vlgs Microsoft Excel):</t>
    </r>
  </si>
  <si>
    <t>Invoer van gegevens (input):</t>
  </si>
  <si>
    <t>Input</t>
  </si>
  <si>
    <t>Resultaat van invoer (output):</t>
  </si>
  <si>
    <t>Output</t>
  </si>
  <si>
    <t>In deze tool worden de volgende hulpmiddelen aangereikt:</t>
  </si>
  <si>
    <t>Ontwikkelingen:</t>
  </si>
  <si>
    <t>Dit werkblad bevat een uitwerking van de selectie van geschikte NDO technieken voor Corrosie onder Isolatie</t>
  </si>
  <si>
    <t>Op basis van kenmerken van de situatie en de vereiste inspectie-effectiviteit worden geschikte NDO Technieken gepresenteerd.</t>
  </si>
  <si>
    <t>Op termijn wordt voorzien dat andere beschikbare technieken toegevoegd kunnen worden.</t>
  </si>
  <si>
    <t xml:space="preserve">Toevoegen van de weging van inspectie effectiviteit ten aanzien van het percentage van het totale oppervlak dat geinspecteerd wordt (de dekking). </t>
  </si>
  <si>
    <t>Hierbij dient de aan de vereiste inspectie-effectiviteit verbonden dekkingsgraad nageleefd te worden.</t>
  </si>
  <si>
    <t xml:space="preserve"> </t>
  </si>
  <si>
    <t>Corrosie onder Isolatie</t>
  </si>
  <si>
    <t>A= Highly Effective</t>
  </si>
  <si>
    <t>B= Usually Effective</t>
  </si>
  <si>
    <t>C= Fairly Effective</t>
  </si>
  <si>
    <t>D= Poorly Effective</t>
  </si>
  <si>
    <t>Effectiviteitsklasse</t>
  </si>
  <si>
    <t>Risicoreductie:</t>
  </si>
  <si>
    <t>Ruwe kosten indicatie (excl. toegang, reiniging, etc.)</t>
  </si>
  <si>
    <t>dagprijs (8 uur) (EUR)</t>
  </si>
  <si>
    <t>productiviteit (meetpunten per dag)</t>
  </si>
  <si>
    <t>prijs per meetpunt (EUR)</t>
  </si>
  <si>
    <t>Beperkt toepasbaar voor wanddiktemeting (HOIS Recommended Practice 1 v3.1)</t>
  </si>
  <si>
    <t>Beperkt toepasbaar voor vochtdetectie (HOIS Recommended Practice 1 v3.1)</t>
  </si>
  <si>
    <t>Vereiste dekking:</t>
  </si>
  <si>
    <t>Vereiste dekking</t>
  </si>
  <si>
    <t>Inspectie-effectiviteit:</t>
  </si>
  <si>
    <t>Effect op faalkans categorie:</t>
  </si>
  <si>
    <t>• Overzicht van de kenmerken van NDO Technieken.</t>
  </si>
  <si>
    <t>Tab: [NDO Technieken]</t>
  </si>
  <si>
    <t>Tab: [Geschiktheidsfilter]</t>
  </si>
  <si>
    <t>• Invoer en uitvoer ter bepaling van geschikte NDO Technieken</t>
  </si>
  <si>
    <t>Hoe werkt de combinatie van de effectiviteit van een techniek met de dekking, door in het eindresultaat?</t>
  </si>
  <si>
    <t>Het effect van de combinatie kan als volgt in beeld gebracht worden:</t>
  </si>
  <si>
    <t>Het eindresultaat is afhankelijk van de combinatie.</t>
  </si>
  <si>
    <t>Dus middels een figuur:</t>
  </si>
  <si>
    <t>Effectiviteit techniek</t>
  </si>
  <si>
    <t>Dekking techniek</t>
  </si>
  <si>
    <t>Eff. Eindresultaat</t>
  </si>
  <si>
    <t>Reken-technisch is dit dan door te rekenen met behulp van de faalkans per onderdeel.</t>
  </si>
  <si>
    <t>Dat is hieronder gedaan.</t>
  </si>
  <si>
    <t>Per element kan daar een waarde aan toe worden gekend.</t>
  </si>
  <si>
    <t>Het effect op het eindresultaat is daarbij dan weergegeven.</t>
  </si>
  <si>
    <t>Faalkans:</t>
  </si>
  <si>
    <t>In betrouwbaarheidstermen is dit dan te evalueren middels een zogenaamde "of" poort.</t>
  </si>
  <si>
    <t>Dit betekent dat "falen" optreedt als ofwel het één ofwel het ander faalt.</t>
  </si>
  <si>
    <t>Overzicht:</t>
  </si>
  <si>
    <t>Dekking techniek:</t>
  </si>
  <si>
    <t>Effectiviteit techniek:</t>
  </si>
  <si>
    <t>Effect. techniek:</t>
  </si>
  <si>
    <t>Conclusies:</t>
  </si>
  <si>
    <t>Gesteld eindresultaat:</t>
  </si>
  <si>
    <t>&lt;&lt; vanuit toegepast kader gesteld.</t>
  </si>
  <si>
    <t>Eff. eindresultaat:</t>
  </si>
  <si>
    <t>ð</t>
  </si>
  <si>
    <t>Deze tabel geeft het effect weer van de combinatie van dekking en de effectiviteit van de techniek.
In de groene cellen wordt voldaan aan de bij een techniek gestelde eis.</t>
  </si>
  <si>
    <t>Het groen gearceerde gebied betreft de gevallen waarin de dekking op het niveau is conform API 581.</t>
  </si>
  <si>
    <r>
      <t xml:space="preserve">Wanneer bij een techniek met een bepaalde effectiviteit wordt voldaan aan het dekkingscriterium (m.a.w. de dekking zit "in de groene zône), geldt in de meeste gevallen dat de vanuit het project veronderstelde effectiviteit een ondergrens is.
Uitzondering is alleen in geval van effectiviteit B met 65% dekking; daarbij wordt in plaats van 90% effectiviteit een 59% effectiviteit gehaald, oftewel 30% lager dan begroot.
Qua grootte-orde (in het algemeen gaat het bij effectiviteit om factoren 10) zit dit nog wel in een vergelijkbare range.
Bij de beoordeling hiervan geldt dat, vanuit de toegepaste </t>
    </r>
    <r>
      <rPr>
        <b/>
        <sz val="11"/>
        <color rgb="FFFF0000"/>
        <rFont val="Calibri"/>
        <family val="2"/>
        <scheme val="minor"/>
      </rPr>
      <t>API 581 (2016) (tabel 2.C.10.3)</t>
    </r>
    <r>
      <rPr>
        <sz val="11"/>
        <color theme="1"/>
        <rFont val="Calibri"/>
        <family val="2"/>
        <scheme val="minor"/>
      </rPr>
      <t>, in alle gevallen een 100% visuele inspectie moet worden toegepast.
Daarbij geldt dan dat verondersteld kan worden dat middels die inspectie het toegepaste NDO meer gericht kan worden ingezet (op de risico-gebieden).
Om die reden kan bovenstaande als kader gehandhaafd blijven.</t>
    </r>
  </si>
  <si>
    <t>Vergelijk AP 581 (2016) Tabel 2.C.2.1 (bevat gelijkmatige verdeling in 5 stappen)</t>
  </si>
  <si>
    <t>1-Expert mening(level I)</t>
  </si>
  <si>
    <r>
      <t>dekking (m</t>
    </r>
    <r>
      <rPr>
        <sz val="10"/>
        <color theme="1"/>
        <rFont val="Trebuchet MS"/>
        <family val="2"/>
      </rPr>
      <t>²</t>
    </r>
    <r>
      <rPr>
        <sz val="10"/>
        <color theme="1"/>
        <rFont val="Trebuchet MS"/>
        <family val="2"/>
      </rPr>
      <t xml:space="preserve"> oppervlak per meetpunt)</t>
    </r>
  </si>
  <si>
    <r>
      <t>prijs per oppervlak (EUR/m</t>
    </r>
    <r>
      <rPr>
        <sz val="10"/>
        <color theme="1"/>
        <rFont val="Trebuchet MS"/>
        <family val="2"/>
      </rPr>
      <t>²</t>
    </r>
    <r>
      <rPr>
        <sz val="10"/>
        <color theme="1"/>
        <rFont val="Trebuchet MS"/>
        <family val="2"/>
      </rPr>
      <t>)</t>
    </r>
  </si>
  <si>
    <t>Nota bene:</t>
  </si>
  <si>
    <r>
      <t xml:space="preserve">In geval bij </t>
    </r>
    <r>
      <rPr>
        <b/>
        <sz val="11"/>
        <color theme="1"/>
        <rFont val="Calibri"/>
        <family val="2"/>
        <scheme val="minor"/>
      </rPr>
      <t>detectie</t>
    </r>
    <r>
      <rPr>
        <sz val="11"/>
        <color theme="1"/>
        <rFont val="Calibri"/>
        <family val="2"/>
        <scheme val="minor"/>
      </rPr>
      <t xml:space="preserve"> ernstige schade wordt geconstateerd, is vervolgonderzoek (</t>
    </r>
    <r>
      <rPr>
        <b/>
        <sz val="11"/>
        <color theme="1"/>
        <rFont val="Calibri"/>
        <family val="2"/>
        <scheme val="minor"/>
      </rPr>
      <t>wanddiktemeting</t>
    </r>
    <r>
      <rPr>
        <sz val="11"/>
        <color theme="1"/>
        <rFont val="Calibri"/>
        <family val="2"/>
        <scheme val="minor"/>
      </rPr>
      <t>) noodzakelijk om de gewenste effectiviteit te behalen.</t>
    </r>
  </si>
  <si>
    <t xml:space="preserve">
</t>
  </si>
  <si>
    <t>Achter dit spreadsheet bevindt zich informatie met betrekking tot gehanteerde uitgangspunten.</t>
  </si>
  <si>
    <t>Dit is zogenaamde "achterliggende informatie" die in het project is verwerkt.</t>
  </si>
  <si>
    <t xml:space="preserve">
</t>
  </si>
  <si>
    <t>Toelichting:</t>
  </si>
  <si>
    <t>De navolgende Tab's zijn bij het project gehanteerd.</t>
  </si>
  <si>
    <t>Deze zijn volledigheidshalve meegeleverd.</t>
  </si>
  <si>
    <t>Dit om inzicht te verschaffen in de gehanteerde uitgangspunten en werkwijze.</t>
  </si>
  <si>
    <t>Stroomschema CUI NDT</t>
  </si>
  <si>
    <t>Pre-inspectie</t>
  </si>
  <si>
    <t>evt.</t>
  </si>
  <si>
    <t>Zonder verwijdering van isolatie</t>
  </si>
  <si>
    <t>Drones</t>
  </si>
  <si>
    <t>Zonder toegankelijkheidshulpmiddelen</t>
  </si>
  <si>
    <t>Rope Access</t>
  </si>
  <si>
    <t>Beoordelen isolatieconditie</t>
  </si>
  <si>
    <t>Verzamelen geometrie, materiaal en toegankelijkheidsgegevens voor selectie NDO methoden</t>
  </si>
  <si>
    <t>Screening NDO</t>
  </si>
  <si>
    <t>bv.</t>
  </si>
  <si>
    <t>Zonder/met minimale verwijdering van isolatie</t>
  </si>
  <si>
    <t>On-stream Radiografie (incl. profile, digitaal)</t>
  </si>
  <si>
    <t>Met beperkte toegankelijkheidshulpmiddelen</t>
  </si>
  <si>
    <t>Guided Waves</t>
  </si>
  <si>
    <t>Detecteren van verdachte locaties</t>
  </si>
  <si>
    <t>Pulsed Eddy Current</t>
  </si>
  <si>
    <t>Vocht- en/of corrosiedetectie</t>
  </si>
  <si>
    <t>Follow-up NDO</t>
  </si>
  <si>
    <t>Verifiëren van verdachte locaties</t>
  </si>
  <si>
    <t>Follow-up inspectie</t>
  </si>
  <si>
    <t>sizing NDO</t>
  </si>
  <si>
    <t>Directe toegankelijkheid</t>
  </si>
  <si>
    <t>handmatig UT</t>
  </si>
  <si>
    <t>Nauwkeurige bepaling corrosieomvang en restwanddikte</t>
  </si>
  <si>
    <t>C-scan UT</t>
  </si>
  <si>
    <t>Beoordelen coating conditie</t>
  </si>
  <si>
    <t>pit-gauge</t>
  </si>
  <si>
    <t>UT van binnen uit</t>
  </si>
  <si>
    <t>Online Monitoring</t>
  </si>
  <si>
    <t>Plaatsen van sensoren</t>
  </si>
  <si>
    <t>Detectie of volgen van degradatie</t>
  </si>
  <si>
    <t>M. Roberts en J.H.A.M. Heerings.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</si>
</sst>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quot;:&quot;"/>
    <numFmt numFmtId="166" formatCode="&quot;Basis: &quot;@"/>
    <numFmt numFmtId="167" formatCode="&quot;Opzet: &quot;@"/>
  </numFmts>
  <fonts count="39" x14ac:knownFonts="1">
    <font>
      <sz val="11"/>
      <color theme="1"/>
      <name val="Calibri"/>
      <family val="2"/>
      <scheme val="minor"/>
    </font>
    <font>
      <sz val="10"/>
      <color theme="1"/>
      <name val="Trebuchet MS"/>
      <family val="2"/>
    </font>
    <font>
      <sz val="10"/>
      <color theme="1"/>
      <name val="Trebuchet MS"/>
      <family val="2"/>
    </font>
    <font>
      <sz val="10"/>
      <color theme="1"/>
      <name val="Trebuchet MS"/>
      <family val="2"/>
    </font>
    <font>
      <b/>
      <sz val="11"/>
      <color theme="1"/>
      <name val="Calibri"/>
      <family val="2"/>
      <scheme val="minor"/>
    </font>
    <font>
      <sz val="11"/>
      <name val="Calibri"/>
      <family val="2"/>
      <scheme val="minor"/>
    </font>
    <font>
      <sz val="11"/>
      <color rgb="FF3F3F76"/>
      <name val="Calibri"/>
      <family val="2"/>
      <scheme val="minor"/>
    </font>
    <font>
      <b/>
      <sz val="10"/>
      <color theme="1"/>
      <name val="Trebuchet MS"/>
      <family val="2"/>
    </font>
    <font>
      <sz val="10"/>
      <color rgb="FF3F3F76"/>
      <name val="Trebuchet MS"/>
      <family val="2"/>
    </font>
    <font>
      <sz val="10"/>
      <color theme="1"/>
      <name val="Trebuchet MS"/>
      <family val="2"/>
    </font>
    <font>
      <sz val="10"/>
      <color rgb="FF000000"/>
      <name val="Trebuchet MS"/>
      <family val="2"/>
    </font>
    <font>
      <sz val="11"/>
      <color theme="0"/>
      <name val="Calibri"/>
      <family val="2"/>
      <scheme val="minor"/>
    </font>
    <font>
      <u/>
      <sz val="11"/>
      <color theme="10"/>
      <name val="Calibri"/>
      <family val="2"/>
      <scheme val="minor"/>
    </font>
    <font>
      <u/>
      <sz val="11"/>
      <color theme="11"/>
      <name val="Calibri"/>
      <family val="2"/>
      <scheme val="minor"/>
    </font>
    <font>
      <sz val="8"/>
      <name val="Trebuchet MS"/>
      <family val="2"/>
    </font>
    <font>
      <b/>
      <sz val="11"/>
      <name val="Calibri"/>
      <family val="2"/>
      <scheme val="minor"/>
    </font>
    <font>
      <sz val="10"/>
      <name val="Trebuchet MS"/>
      <family val="2"/>
    </font>
    <font>
      <sz val="10"/>
      <name val="Trebuchet MS"/>
      <family val="2"/>
    </font>
    <font>
      <b/>
      <sz val="10"/>
      <name val="Trebuchet MS"/>
      <family val="2"/>
    </font>
    <font>
      <sz val="10"/>
      <color theme="1"/>
      <name val="Calibri"/>
      <family val="2"/>
      <scheme val="minor"/>
    </font>
    <font>
      <b/>
      <u/>
      <sz val="11"/>
      <color theme="1"/>
      <name val="Calibri"/>
      <family val="2"/>
      <scheme val="minor"/>
    </font>
    <font>
      <sz val="10"/>
      <name val="Calibri"/>
      <family val="2"/>
      <scheme val="minor"/>
    </font>
    <font>
      <sz val="10"/>
      <color rgb="FFFF0000"/>
      <name val="Trebuchet MS"/>
      <family val="2"/>
    </font>
    <font>
      <sz val="10"/>
      <color theme="0"/>
      <name val="Trebuchet MS"/>
      <family val="2"/>
    </font>
    <font>
      <b/>
      <sz val="20"/>
      <color theme="1"/>
      <name val="Trebuchet MS"/>
      <family val="2"/>
    </font>
    <font>
      <b/>
      <sz val="9"/>
      <color theme="1"/>
      <name val="Trebuchet MS"/>
      <family val="2"/>
    </font>
    <font>
      <sz val="9"/>
      <color theme="1"/>
      <name val="Trebuchet MS"/>
      <family val="2"/>
    </font>
    <font>
      <b/>
      <sz val="10"/>
      <color rgb="FF3F3F3F"/>
      <name val="Trebuchet MS"/>
      <family val="2"/>
    </font>
    <font>
      <i/>
      <sz val="10"/>
      <color theme="1"/>
      <name val="Trebuchet MS"/>
      <family val="2"/>
    </font>
    <font>
      <sz val="10"/>
      <name val="Arial"/>
      <family val="2"/>
    </font>
    <font>
      <sz val="11"/>
      <color theme="1"/>
      <name val="Calibri"/>
      <family val="2"/>
      <scheme val="minor"/>
    </font>
    <font>
      <sz val="9"/>
      <color theme="1"/>
      <name val="Calibri"/>
      <family val="2"/>
      <scheme val="minor"/>
    </font>
    <font>
      <sz val="10"/>
      <color rgb="FF3F3F3F"/>
      <name val="Trebuchet MS"/>
      <family val="2"/>
    </font>
    <font>
      <sz val="11"/>
      <color theme="2"/>
      <name val="Calibri"/>
      <family val="2"/>
      <scheme val="minor"/>
    </font>
    <font>
      <b/>
      <sz val="11"/>
      <color rgb="FFFF0000"/>
      <name val="Calibri"/>
      <family val="2"/>
      <scheme val="minor"/>
    </font>
    <font>
      <sz val="11"/>
      <color theme="1"/>
      <name val="Wingdings"/>
      <charset val="2"/>
    </font>
    <font>
      <sz val="11"/>
      <color rgb="FFFF0000"/>
      <name val="Calibri"/>
      <family val="2"/>
      <scheme val="minor"/>
    </font>
    <font>
      <b/>
      <sz val="10"/>
      <color rgb="FFFF0000"/>
      <name val="Trebuchet MS"/>
      <family val="2"/>
    </font>
    <font>
      <sz val="11"/>
      <color rgb="FFFFFFFF"/>
      <name val="Calibri"/>
      <family val="2"/>
      <scheme val="minor"/>
    </font>
  </fonts>
  <fills count="15">
    <fill>
      <patternFill patternType="none"/>
    </fill>
    <fill>
      <patternFill patternType="gray125"/>
    </fill>
    <fill>
      <patternFill patternType="solid">
        <fgColor rgb="FFFFCC99"/>
      </patternFill>
    </fill>
    <fill>
      <patternFill patternType="solid">
        <fgColor theme="0" tint="-0.14996795556505021"/>
        <bgColor indexed="64"/>
      </patternFill>
    </fill>
    <fill>
      <gradientFill degree="135">
        <stop position="0">
          <color theme="0"/>
        </stop>
        <stop position="1">
          <color rgb="FFCFCFCF"/>
        </stop>
      </gradientFill>
    </fill>
    <fill>
      <gradientFill degree="90">
        <stop position="0">
          <color theme="0"/>
        </stop>
        <stop position="1">
          <color theme="0" tint="-0.1490218817712943"/>
        </stop>
      </gradientFill>
    </fill>
    <fill>
      <patternFill patternType="solid">
        <fgColor theme="0"/>
        <bgColor indexed="64"/>
      </patternFill>
    </fill>
    <fill>
      <patternFill patternType="solid">
        <fgColor rgb="FFF2F2F2"/>
      </patternFill>
    </fill>
    <fill>
      <patternFill patternType="solid">
        <fgColor rgb="FFE6E6E6"/>
        <bgColor indexed="64"/>
      </patternFill>
    </fill>
    <fill>
      <patternFill patternType="solid">
        <fgColor theme="4" tint="-0.249977111117893"/>
        <bgColor indexed="64"/>
      </patternFill>
    </fill>
    <fill>
      <patternFill patternType="solid">
        <fgColor rgb="FFFFFFCC"/>
        <bgColor indexed="64"/>
      </patternFill>
    </fill>
    <fill>
      <patternFill patternType="solid">
        <fgColor rgb="FFCCFF99"/>
        <bgColor indexed="64"/>
      </patternFill>
    </fill>
    <fill>
      <patternFill patternType="solid">
        <fgColor rgb="FFFFFF99"/>
        <bgColor indexed="64"/>
      </patternFill>
    </fill>
    <fill>
      <patternFill patternType="solid">
        <fgColor rgb="FFFFFF00"/>
        <bgColor indexed="64"/>
      </patternFill>
    </fill>
    <fill>
      <patternFill patternType="solid">
        <fgColor theme="3"/>
        <bgColor indexed="64"/>
      </patternFill>
    </fill>
  </fills>
  <borders count="71">
    <border>
      <left/>
      <right/>
      <top/>
      <bottom/>
      <diagonal/>
    </border>
    <border>
      <left style="thin">
        <color rgb="FF7F7F7F"/>
      </left>
      <right style="thin">
        <color rgb="FF7F7F7F"/>
      </right>
      <top style="thin">
        <color rgb="FF7F7F7F"/>
      </top>
      <bottom style="thin">
        <color rgb="FF7F7F7F"/>
      </bottom>
      <diagonal/>
    </border>
    <border>
      <left/>
      <right/>
      <top style="thin">
        <color auto="1"/>
      </top>
      <bottom style="medium">
        <color auto="1"/>
      </bottom>
      <diagonal/>
    </border>
    <border>
      <left/>
      <right/>
      <top/>
      <bottom style="medium">
        <color auto="1"/>
      </bottom>
      <diagonal/>
    </border>
    <border>
      <left style="thin">
        <color auto="1"/>
      </left>
      <right/>
      <top/>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top style="medium">
        <color auto="1"/>
      </top>
      <bottom/>
      <diagonal/>
    </border>
    <border>
      <left/>
      <right style="thin">
        <color auto="1"/>
      </right>
      <top/>
      <bottom/>
      <diagonal/>
    </border>
    <border>
      <left/>
      <right style="thin">
        <color indexed="64"/>
      </right>
      <top style="medium">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indexed="64"/>
      </right>
      <top style="thin">
        <color auto="1"/>
      </top>
      <bottom style="medium">
        <color indexed="64"/>
      </bottom>
      <diagonal/>
    </border>
    <border>
      <left style="thin">
        <color auto="1"/>
      </left>
      <right/>
      <top style="thin">
        <color auto="1"/>
      </top>
      <bottom style="medium">
        <color indexed="64"/>
      </bottom>
      <diagonal/>
    </border>
    <border>
      <left style="thin">
        <color rgb="FF3F3F3F"/>
      </left>
      <right style="thin">
        <color rgb="FF3F3F3F"/>
      </right>
      <top style="thin">
        <color rgb="FF3F3F3F"/>
      </top>
      <bottom style="thin">
        <color rgb="FF3F3F3F"/>
      </bottom>
      <diagonal/>
    </border>
    <border>
      <left style="medium">
        <color theme="8" tint="0.39994506668294322"/>
      </left>
      <right/>
      <top style="medium">
        <color theme="8" tint="0.39994506668294322"/>
      </top>
      <bottom/>
      <diagonal/>
    </border>
    <border>
      <left/>
      <right/>
      <top style="medium">
        <color theme="8" tint="0.39994506668294322"/>
      </top>
      <bottom/>
      <diagonal/>
    </border>
    <border>
      <left/>
      <right style="medium">
        <color theme="8" tint="-0.499984740745262"/>
      </right>
      <top style="medium">
        <color theme="8" tint="0.39994506668294322"/>
      </top>
      <bottom/>
      <diagonal/>
    </border>
    <border>
      <left style="medium">
        <color theme="8" tint="0.39994506668294322"/>
      </left>
      <right/>
      <top/>
      <bottom/>
      <diagonal/>
    </border>
    <border>
      <left/>
      <right/>
      <top/>
      <bottom style="medium">
        <color theme="8" tint="-0.499984740745262"/>
      </bottom>
      <diagonal/>
    </border>
    <border>
      <left/>
      <right style="medium">
        <color theme="8" tint="-0.499984740745262"/>
      </right>
      <top/>
      <bottom/>
      <diagonal/>
    </border>
    <border>
      <left style="medium">
        <color theme="8" tint="0.39994506668294322"/>
      </left>
      <right style="medium">
        <color theme="8" tint="-0.499984740745262"/>
      </right>
      <top/>
      <bottom/>
      <diagonal/>
    </border>
    <border>
      <left style="medium">
        <color theme="8" tint="0.39994506668294322"/>
      </left>
      <right/>
      <top/>
      <bottom style="medium">
        <color theme="8" tint="-0.499984740745262"/>
      </bottom>
      <diagonal/>
    </border>
    <border>
      <left/>
      <right style="medium">
        <color theme="8" tint="-0.499984740745262"/>
      </right>
      <top/>
      <bottom style="medium">
        <color theme="8" tint="-0.499984740745262"/>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right/>
      <top style="thin">
        <color theme="0" tint="-0.14996795556505021"/>
      </top>
      <bottom style="thin">
        <color theme="0" tint="-0.14996795556505021"/>
      </bottom>
      <diagonal/>
    </border>
    <border>
      <left style="thin">
        <color theme="0" tint="-0.14996795556505021"/>
      </left>
      <right style="thin">
        <color theme="0" tint="-0.1499679555650502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theme="0" tint="-0.14996795556505021"/>
      </left>
      <right style="thin">
        <color theme="0" tint="-0.14996795556505021"/>
      </right>
      <top style="thin">
        <color theme="0" tint="-0.14996795556505021"/>
      </top>
      <bottom style="medium">
        <color auto="1"/>
      </bottom>
      <diagonal/>
    </border>
    <border>
      <left style="thin">
        <color theme="0" tint="-0.14996795556505021"/>
      </left>
      <right style="medium">
        <color auto="1"/>
      </right>
      <top style="thin">
        <color theme="0" tint="-0.14996795556505021"/>
      </top>
      <bottom style="thin">
        <color theme="0" tint="-0.14996795556505021"/>
      </bottom>
      <diagonal/>
    </border>
    <border>
      <left style="thin">
        <color theme="0" tint="-0.14996795556505021"/>
      </left>
      <right style="medium">
        <color auto="1"/>
      </right>
      <top/>
      <bottom style="thin">
        <color theme="0" tint="-0.14996795556505021"/>
      </bottom>
      <diagonal/>
    </border>
    <border>
      <left style="thin">
        <color theme="0" tint="-0.14996795556505021"/>
      </left>
      <right style="medium">
        <color auto="1"/>
      </right>
      <top style="thin">
        <color theme="0" tint="-0.14996795556505021"/>
      </top>
      <bottom style="medium">
        <color auto="1"/>
      </bottom>
      <diagonal/>
    </border>
    <border>
      <left/>
      <right style="thin">
        <color theme="0" tint="-0.14996795556505021"/>
      </right>
      <top style="thin">
        <color theme="0" tint="-0.14996795556505021"/>
      </top>
      <bottom style="medium">
        <color auto="1"/>
      </bottom>
      <diagonal/>
    </border>
    <border>
      <left/>
      <right/>
      <top style="thin">
        <color theme="0" tint="-0.14996795556505021"/>
      </top>
      <bottom/>
      <diagonal/>
    </border>
    <border>
      <left style="thin">
        <color theme="0" tint="-0.14996795556505021"/>
      </left>
      <right style="medium">
        <color auto="1"/>
      </right>
      <top style="thin">
        <color theme="0" tint="-0.14996795556505021"/>
      </top>
      <bottom/>
      <diagonal/>
    </border>
    <border>
      <left style="thin">
        <color theme="0" tint="-0.14996795556505021"/>
      </left>
      <right/>
      <top style="thin">
        <color theme="0" tint="-0.14996795556505021"/>
      </top>
      <bottom style="medium">
        <color auto="1"/>
      </bottom>
      <diagonal/>
    </border>
    <border>
      <left style="thin">
        <color auto="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auto="1"/>
      </right>
      <top style="thin">
        <color theme="0" tint="-0.14996795556505021"/>
      </top>
      <bottom style="thin">
        <color theme="0" tint="-0.14996795556505021"/>
      </bottom>
      <diagonal/>
    </border>
    <border>
      <left style="thin">
        <color auto="1"/>
      </left>
      <right style="thin">
        <color theme="0" tint="-0.14996795556505021"/>
      </right>
      <top style="thin">
        <color theme="0" tint="-0.14996795556505021"/>
      </top>
      <bottom style="medium">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theme="0" tint="-0.14996795556505021"/>
      </right>
      <top style="medium">
        <color auto="1"/>
      </top>
      <bottom style="thin">
        <color auto="1"/>
      </bottom>
      <diagonal/>
    </border>
    <border>
      <left style="thin">
        <color theme="0" tint="-0.14996795556505021"/>
      </left>
      <right style="thin">
        <color theme="0" tint="-0.14996795556505021"/>
      </right>
      <top style="medium">
        <color auto="1"/>
      </top>
      <bottom style="thin">
        <color auto="1"/>
      </bottom>
      <diagonal/>
    </border>
    <border>
      <left style="thin">
        <color theme="0" tint="-0.1499679555650502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bottom style="thin">
        <color auto="1"/>
      </bottom>
      <diagonal/>
    </border>
    <border>
      <left/>
      <right/>
      <top/>
      <bottom style="thin">
        <color theme="0" tint="-0.14996795556505021"/>
      </bottom>
      <diagonal/>
    </border>
    <border>
      <left style="thin">
        <color auto="1"/>
      </left>
      <right style="thin">
        <color theme="0" tint="-0.14996795556505021"/>
      </right>
      <top/>
      <bottom style="thin">
        <color theme="0" tint="-0.14996795556505021"/>
      </bottom>
      <diagonal/>
    </border>
    <border>
      <left style="thin">
        <color theme="0" tint="-0.14996795556505021"/>
      </left>
      <right style="thin">
        <color auto="1"/>
      </right>
      <top/>
      <bottom style="thin">
        <color theme="0" tint="-0.14996795556505021"/>
      </bottom>
      <diagonal/>
    </border>
    <border>
      <left/>
      <right/>
      <top style="thin">
        <color auto="1"/>
      </top>
      <bottom style="thin">
        <color theme="0" tint="-0.14996795556505021"/>
      </bottom>
      <diagonal/>
    </border>
    <border>
      <left style="medium">
        <color theme="3" tint="0.39994506668294322"/>
      </left>
      <right/>
      <top/>
      <bottom/>
      <diagonal/>
    </border>
    <border>
      <left/>
      <right/>
      <top style="medium">
        <color theme="3" tint="0.39994506668294322"/>
      </top>
      <bottom/>
      <diagonal/>
    </border>
    <border>
      <left style="medium">
        <color theme="3" tint="0.39994506668294322"/>
      </left>
      <right/>
      <top style="medium">
        <color theme="3" tint="0.39994506668294322"/>
      </top>
      <bottom/>
      <diagonal/>
    </border>
    <border>
      <left/>
      <right style="medium">
        <color theme="3" tint="-0.499984740745262"/>
      </right>
      <top/>
      <bottom/>
      <diagonal/>
    </border>
    <border>
      <left style="medium">
        <color theme="3" tint="0.39994506668294322"/>
      </left>
      <right style="medium">
        <color theme="3" tint="-0.499984740745262"/>
      </right>
      <top/>
      <bottom/>
      <diagonal/>
    </border>
    <border>
      <left/>
      <right style="medium">
        <color theme="3" tint="-0.499984740745262"/>
      </right>
      <top style="medium">
        <color theme="3" tint="0.39994506668294322"/>
      </top>
      <bottom/>
      <diagonal/>
    </border>
    <border>
      <left/>
      <right/>
      <top/>
      <bottom style="medium">
        <color theme="3" tint="-0.499984740745262"/>
      </bottom>
      <diagonal/>
    </border>
    <border>
      <left style="medium">
        <color theme="3" tint="0.39994506668294322"/>
      </left>
      <right/>
      <top/>
      <bottom style="medium">
        <color theme="3" tint="-0.499984740745262"/>
      </bottom>
      <diagonal/>
    </border>
    <border>
      <left/>
      <right/>
      <top style="medium">
        <color theme="3" tint="0.39994506668294322"/>
      </top>
      <bottom style="medium">
        <color theme="3" tint="-0.499984740745262"/>
      </bottom>
      <diagonal/>
    </border>
    <border>
      <left/>
      <right style="medium">
        <color theme="3" tint="-0.499984740745262"/>
      </right>
      <top/>
      <bottom style="medium">
        <color theme="3" tint="-0.499984740745262"/>
      </bottom>
      <diagonal/>
    </border>
  </borders>
  <cellStyleXfs count="11">
    <xf numFmtId="0" fontId="0" fillId="0" borderId="0"/>
    <xf numFmtId="0" fontId="6" fillId="2" borderId="1" applyNumberFormat="0" applyAlignment="0" applyProtection="0"/>
    <xf numFmtId="0" fontId="9" fillId="0" borderId="0"/>
    <xf numFmtId="0" fontId="12" fillId="0" borderId="0" applyNumberFormat="0" applyFill="0" applyBorder="0" applyAlignment="0" applyProtection="0"/>
    <xf numFmtId="0" fontId="13" fillId="0" borderId="0" applyNumberFormat="0" applyFill="0" applyBorder="0" applyAlignment="0" applyProtection="0"/>
    <xf numFmtId="0" fontId="9" fillId="0" borderId="0"/>
    <xf numFmtId="0" fontId="8" fillId="2" borderId="1" applyNumberFormat="0" applyAlignment="0" applyProtection="0"/>
    <xf numFmtId="0" fontId="27" fillId="7" borderId="14" applyNumberFormat="0" applyAlignment="0" applyProtection="0"/>
    <xf numFmtId="0" fontId="29" fillId="0" borderId="0"/>
    <xf numFmtId="9" fontId="29" fillId="0" borderId="0" applyFont="0" applyFill="0" applyBorder="0" applyAlignment="0" applyProtection="0"/>
    <xf numFmtId="0" fontId="30" fillId="0" borderId="0"/>
  </cellStyleXfs>
  <cellXfs count="234">
    <xf numFmtId="0" fontId="0" fillId="0" borderId="0" xfId="0"/>
    <xf numFmtId="0" fontId="0" fillId="4" borderId="3" xfId="0" applyFill="1" applyBorder="1" applyAlignment="1">
      <alignment horizontal="left" vertical="center" indent="1"/>
    </xf>
    <xf numFmtId="0" fontId="7" fillId="0" borderId="3" xfId="2" applyFont="1" applyBorder="1" applyAlignment="1">
      <alignment horizontal="left" indent="1"/>
    </xf>
    <xf numFmtId="0" fontId="10" fillId="0" borderId="0" xfId="2" applyFont="1" applyAlignment="1">
      <alignment horizontal="left" vertical="center" indent="1"/>
    </xf>
    <xf numFmtId="0" fontId="9" fillId="0" borderId="5" xfId="2" applyNumberFormat="1" applyBorder="1" applyAlignment="1">
      <alignment horizontal="center" vertical="center"/>
    </xf>
    <xf numFmtId="0" fontId="9" fillId="0" borderId="6" xfId="2" applyNumberFormat="1" applyBorder="1" applyAlignment="1">
      <alignment horizontal="center" vertical="center"/>
    </xf>
    <xf numFmtId="0" fontId="9" fillId="0" borderId="0" xfId="2" applyFont="1" applyAlignment="1">
      <alignment horizontal="left" vertical="center" indent="1"/>
    </xf>
    <xf numFmtId="0" fontId="8" fillId="2" borderId="1" xfId="1" applyFont="1" applyAlignment="1">
      <alignment horizontal="left" indent="1"/>
    </xf>
    <xf numFmtId="0" fontId="0" fillId="0" borderId="3" xfId="0" applyBorder="1"/>
    <xf numFmtId="0" fontId="0" fillId="0" borderId="7" xfId="0" applyBorder="1"/>
    <xf numFmtId="0" fontId="0" fillId="0" borderId="4" xfId="0" applyBorder="1"/>
    <xf numFmtId="0" fontId="0" fillId="0" borderId="0" xfId="0" applyBorder="1"/>
    <xf numFmtId="0" fontId="0" fillId="0" borderId="5" xfId="0" applyBorder="1"/>
    <xf numFmtId="0" fontId="0" fillId="0" borderId="6" xfId="0" applyBorder="1"/>
    <xf numFmtId="0" fontId="0" fillId="0" borderId="0" xfId="0" applyBorder="1" applyAlignment="1">
      <alignment horizontal="right"/>
    </xf>
    <xf numFmtId="0" fontId="0" fillId="0" borderId="0" xfId="0" applyAlignment="1">
      <alignment horizontal="right"/>
    </xf>
    <xf numFmtId="0" fontId="9" fillId="0" borderId="0" xfId="2" applyFont="1" applyFill="1" applyBorder="1" applyAlignment="1">
      <alignment horizontal="left" indent="1"/>
    </xf>
    <xf numFmtId="0" fontId="0" fillId="0" borderId="3" xfId="0" applyBorder="1" applyAlignment="1">
      <alignment horizontal="right" vertical="center"/>
    </xf>
    <xf numFmtId="0" fontId="5" fillId="0" borderId="0" xfId="0" applyFont="1" applyAlignment="1">
      <alignment horizontal="right"/>
    </xf>
    <xf numFmtId="0" fontId="5" fillId="0" borderId="0" xfId="0" applyFont="1"/>
    <xf numFmtId="0" fontId="0" fillId="0" borderId="9" xfId="0" applyBorder="1"/>
    <xf numFmtId="0" fontId="7" fillId="5" borderId="10" xfId="2" applyFont="1" applyFill="1" applyBorder="1" applyAlignment="1">
      <alignment horizontal="left"/>
    </xf>
    <xf numFmtId="0" fontId="7" fillId="5" borderId="11" xfId="2" applyFont="1" applyFill="1" applyBorder="1" applyAlignment="1">
      <alignment wrapText="1"/>
    </xf>
    <xf numFmtId="0" fontId="9" fillId="6" borderId="13" xfId="2" applyFill="1" applyBorder="1" applyAlignment="1">
      <alignment horizontal="center" textRotation="90"/>
    </xf>
    <xf numFmtId="0" fontId="9" fillId="0" borderId="13" xfId="2" applyFill="1" applyBorder="1" applyAlignment="1">
      <alignment horizontal="center" textRotation="90"/>
    </xf>
    <xf numFmtId="0" fontId="9" fillId="6" borderId="12" xfId="2" applyFill="1" applyBorder="1" applyAlignment="1">
      <alignment horizontal="center" textRotation="90"/>
    </xf>
    <xf numFmtId="0" fontId="9" fillId="0" borderId="7" xfId="2" applyNumberFormat="1" applyBorder="1" applyAlignment="1">
      <alignment horizontal="center" vertical="center"/>
    </xf>
    <xf numFmtId="0" fontId="9" fillId="0" borderId="4" xfId="2" applyNumberFormat="1" applyBorder="1" applyAlignment="1">
      <alignment horizontal="center" vertical="center"/>
    </xf>
    <xf numFmtId="0" fontId="0" fillId="0" borderId="8" xfId="0" applyBorder="1"/>
    <xf numFmtId="0" fontId="14" fillId="0" borderId="0" xfId="2" applyFont="1" applyFill="1" applyAlignment="1">
      <alignment horizontal="left" vertical="center" indent="1"/>
    </xf>
    <xf numFmtId="0" fontId="16" fillId="0" borderId="8" xfId="2" applyFont="1" applyBorder="1" applyAlignment="1">
      <alignment horizontal="left" indent="1"/>
    </xf>
    <xf numFmtId="0" fontId="17" fillId="0" borderId="0" xfId="2" applyFont="1" applyFill="1" applyBorder="1" applyAlignment="1">
      <alignment horizontal="left" indent="1"/>
    </xf>
    <xf numFmtId="0" fontId="18" fillId="0" borderId="3" xfId="2" applyFont="1" applyBorder="1" applyAlignment="1">
      <alignment horizontal="left" indent="1"/>
    </xf>
    <xf numFmtId="0" fontId="11" fillId="0" borderId="0" xfId="0" applyFont="1" applyBorder="1" applyAlignment="1">
      <alignment textRotation="90"/>
    </xf>
    <xf numFmtId="0" fontId="19" fillId="0" borderId="0" xfId="0" applyFont="1" applyAlignment="1">
      <alignment horizontal="center" vertical="top" textRotation="90"/>
    </xf>
    <xf numFmtId="0" fontId="20" fillId="0" borderId="0" xfId="0" applyFont="1"/>
    <xf numFmtId="0" fontId="4" fillId="3" borderId="2" xfId="0" applyFont="1" applyFill="1" applyBorder="1" applyAlignment="1">
      <alignment horizontal="left" vertical="center" indent="1"/>
    </xf>
    <xf numFmtId="0" fontId="9" fillId="0" borderId="4" xfId="2" applyNumberFormat="1" applyFill="1" applyBorder="1" applyAlignment="1">
      <alignment horizontal="center" vertical="center"/>
    </xf>
    <xf numFmtId="0" fontId="0" fillId="0" borderId="4" xfId="0" applyFill="1" applyBorder="1"/>
    <xf numFmtId="0" fontId="0" fillId="0" borderId="0" xfId="0" applyFill="1"/>
    <xf numFmtId="0" fontId="19" fillId="0" borderId="0" xfId="0" applyFont="1" applyFill="1" applyAlignment="1">
      <alignment horizontal="center" vertical="top" textRotation="90"/>
    </xf>
    <xf numFmtId="0" fontId="21" fillId="0" borderId="0" xfId="0" applyFont="1" applyFill="1" applyAlignment="1">
      <alignment horizontal="center" vertical="top" textRotation="90" wrapText="1"/>
    </xf>
    <xf numFmtId="0" fontId="19" fillId="0" borderId="8" xfId="0" applyFont="1" applyBorder="1" applyAlignment="1">
      <alignment horizontal="center" vertical="top" textRotation="90"/>
    </xf>
    <xf numFmtId="0" fontId="15" fillId="0" borderId="0" xfId="0" applyFont="1" applyAlignment="1">
      <alignment horizontal="right"/>
    </xf>
    <xf numFmtId="0" fontId="22" fillId="0" borderId="4" xfId="2" applyFont="1" applyFill="1" applyBorder="1" applyAlignment="1">
      <alignment horizontal="center" textRotation="90"/>
    </xf>
    <xf numFmtId="0" fontId="15" fillId="0" borderId="0" xfId="0" applyFont="1"/>
    <xf numFmtId="0" fontId="9" fillId="8" borderId="0" xfId="5" applyFill="1"/>
    <xf numFmtId="0" fontId="9" fillId="0" borderId="0" xfId="5" applyAlignment="1">
      <alignment wrapText="1"/>
    </xf>
    <xf numFmtId="0" fontId="9" fillId="0" borderId="0" xfId="5"/>
    <xf numFmtId="0" fontId="9" fillId="9" borderId="15" xfId="5" applyFill="1" applyBorder="1"/>
    <xf numFmtId="0" fontId="9" fillId="9" borderId="16" xfId="5" applyFill="1" applyBorder="1"/>
    <xf numFmtId="0" fontId="9" fillId="9" borderId="17" xfId="5" applyFill="1" applyBorder="1"/>
    <xf numFmtId="0" fontId="9" fillId="9" borderId="0" xfId="5" applyFill="1"/>
    <xf numFmtId="0" fontId="9" fillId="9" borderId="18" xfId="5" applyFill="1" applyBorder="1"/>
    <xf numFmtId="0" fontId="9" fillId="9" borderId="19" xfId="5" applyFill="1" applyBorder="1"/>
    <xf numFmtId="0" fontId="23" fillId="9" borderId="20" xfId="5" applyFont="1" applyFill="1" applyBorder="1" applyAlignment="1">
      <alignment horizontal="right" indent="6"/>
    </xf>
    <xf numFmtId="0" fontId="9" fillId="9" borderId="21" xfId="5" applyFill="1" applyBorder="1"/>
    <xf numFmtId="0" fontId="24" fillId="6" borderId="0" xfId="5" applyFont="1" applyFill="1" applyAlignment="1">
      <alignment horizontal="left" indent="1"/>
    </xf>
    <xf numFmtId="0" fontId="9" fillId="6" borderId="0" xfId="5" applyFill="1"/>
    <xf numFmtId="0" fontId="7" fillId="6" borderId="0" xfId="5" applyFont="1" applyFill="1" applyAlignment="1">
      <alignment horizontal="right" indent="1"/>
    </xf>
    <xf numFmtId="0" fontId="9" fillId="6" borderId="0" xfId="5" applyFill="1" applyAlignment="1">
      <alignment horizontal="left" indent="1"/>
    </xf>
    <xf numFmtId="0" fontId="9" fillId="6" borderId="0" xfId="5" applyFont="1" applyFill="1" applyAlignment="1">
      <alignment horizontal="left" indent="1"/>
    </xf>
    <xf numFmtId="0" fontId="9" fillId="6" borderId="0" xfId="5" applyFill="1" applyAlignment="1">
      <alignment horizontal="right" indent="1"/>
    </xf>
    <xf numFmtId="0" fontId="8" fillId="2" borderId="1" xfId="6" applyAlignment="1">
      <alignment horizontal="left" indent="1"/>
    </xf>
    <xf numFmtId="0" fontId="8" fillId="6" borderId="0" xfId="6" applyFill="1" applyBorder="1" applyAlignment="1">
      <alignment horizontal="left" indent="1"/>
    </xf>
    <xf numFmtId="0" fontId="27" fillId="7" borderId="14" xfId="7" applyBorder="1" applyAlignment="1">
      <alignment horizontal="left" indent="1"/>
    </xf>
    <xf numFmtId="0" fontId="7" fillId="6" borderId="0" xfId="5" applyFont="1" applyFill="1" applyAlignment="1">
      <alignment horizontal="left" indent="1"/>
    </xf>
    <xf numFmtId="0" fontId="16" fillId="6" borderId="0" xfId="6" quotePrefix="1" applyFont="1" applyFill="1" applyBorder="1" applyAlignment="1">
      <alignment horizontal="left" indent="4"/>
    </xf>
    <xf numFmtId="0" fontId="8" fillId="6" borderId="0" xfId="6" quotePrefix="1" applyFill="1" applyBorder="1" applyAlignment="1">
      <alignment horizontal="left"/>
    </xf>
    <xf numFmtId="0" fontId="28" fillId="6" borderId="0" xfId="5" applyFont="1" applyFill="1" applyAlignment="1">
      <alignment horizontal="left" indent="1"/>
    </xf>
    <xf numFmtId="0" fontId="27" fillId="6" borderId="0" xfId="7" applyFill="1" applyBorder="1" applyAlignment="1">
      <alignment horizontal="left" indent="1"/>
    </xf>
    <xf numFmtId="0" fontId="7" fillId="6" borderId="0" xfId="5" applyFont="1" applyFill="1" applyAlignment="1">
      <alignment horizontal="right" indent="1" shrinkToFit="1"/>
    </xf>
    <xf numFmtId="0" fontId="9" fillId="9" borderId="20" xfId="5" applyFill="1" applyBorder="1"/>
    <xf numFmtId="0" fontId="9" fillId="9" borderId="22" xfId="5" applyFill="1" applyBorder="1"/>
    <xf numFmtId="0" fontId="9" fillId="9" borderId="23" xfId="5" applyFill="1" applyBorder="1"/>
    <xf numFmtId="0" fontId="27" fillId="7" borderId="0" xfId="7" applyBorder="1" applyAlignment="1">
      <alignment horizontal="left" indent="1"/>
    </xf>
    <xf numFmtId="0" fontId="27" fillId="7" borderId="3" xfId="7" applyBorder="1" applyAlignment="1">
      <alignment horizontal="left" indent="1"/>
    </xf>
    <xf numFmtId="9" fontId="9" fillId="0" borderId="6" xfId="2" applyNumberFormat="1" applyBorder="1" applyAlignment="1">
      <alignment vertical="center" shrinkToFit="1"/>
    </xf>
    <xf numFmtId="9" fontId="32" fillId="7" borderId="14" xfId="7" applyNumberFormat="1" applyFont="1" applyAlignment="1">
      <alignment horizontal="left" indent="1"/>
    </xf>
    <xf numFmtId="0" fontId="0" fillId="0" borderId="3" xfId="0" applyFill="1" applyBorder="1"/>
    <xf numFmtId="0" fontId="33" fillId="0" borderId="3" xfId="0" applyFont="1" applyBorder="1" applyAlignment="1">
      <alignment textRotation="90"/>
    </xf>
    <xf numFmtId="0" fontId="7" fillId="0" borderId="12" xfId="2" applyFont="1" applyBorder="1" applyAlignment="1">
      <alignment horizontal="center"/>
    </xf>
    <xf numFmtId="0" fontId="9" fillId="0" borderId="4" xfId="2" applyBorder="1" applyAlignment="1">
      <alignment horizontal="center" vertical="center"/>
    </xf>
    <xf numFmtId="0" fontId="9" fillId="0" borderId="6" xfId="2" applyBorder="1" applyAlignment="1">
      <alignment horizontal="center" vertical="center"/>
    </xf>
    <xf numFmtId="0" fontId="30" fillId="0" borderId="0" xfId="10"/>
    <xf numFmtId="0" fontId="3" fillId="6" borderId="0" xfId="5" applyFont="1" applyFill="1"/>
    <xf numFmtId="9" fontId="0" fillId="10" borderId="28" xfId="0" applyNumberFormat="1" applyFill="1" applyBorder="1" applyAlignment="1">
      <alignment horizontal="right" indent="1" shrinkToFit="1"/>
    </xf>
    <xf numFmtId="9" fontId="0" fillId="10" borderId="25" xfId="0" applyNumberFormat="1" applyFill="1" applyBorder="1" applyAlignment="1">
      <alignment horizontal="right" indent="1" shrinkToFit="1"/>
    </xf>
    <xf numFmtId="9" fontId="30" fillId="10" borderId="28" xfId="10" applyNumberFormat="1" applyFill="1" applyBorder="1" applyAlignment="1">
      <alignment horizontal="right" indent="1"/>
    </xf>
    <xf numFmtId="9" fontId="0" fillId="10" borderId="38" xfId="0" applyNumberFormat="1" applyFill="1" applyBorder="1" applyAlignment="1">
      <alignment shrinkToFit="1"/>
    </xf>
    <xf numFmtId="9" fontId="0" fillId="10" borderId="39" xfId="0" applyNumberFormat="1" applyFill="1" applyBorder="1" applyAlignment="1">
      <alignment shrinkToFit="1"/>
    </xf>
    <xf numFmtId="0" fontId="0" fillId="10" borderId="41" xfId="0" applyFill="1" applyBorder="1" applyAlignment="1">
      <alignment horizontal="center" vertical="center"/>
    </xf>
    <xf numFmtId="0" fontId="0" fillId="10" borderId="37" xfId="0" applyFill="1" applyBorder="1" applyAlignment="1">
      <alignment horizontal="center" vertical="center"/>
    </xf>
    <xf numFmtId="0" fontId="0" fillId="10" borderId="37" xfId="10" applyFont="1" applyFill="1" applyBorder="1" applyAlignment="1">
      <alignment horizontal="center" vertical="center"/>
    </xf>
    <xf numFmtId="9" fontId="0" fillId="10" borderId="27" xfId="0" applyNumberFormat="1" applyFill="1" applyBorder="1" applyAlignment="1">
      <alignment horizontal="center" shrinkToFit="1"/>
    </xf>
    <xf numFmtId="9" fontId="0" fillId="10" borderId="28" xfId="0" applyNumberFormat="1" applyFill="1" applyBorder="1" applyAlignment="1">
      <alignment horizontal="center" shrinkToFit="1"/>
    </xf>
    <xf numFmtId="9" fontId="30" fillId="10" borderId="28" xfId="10" applyNumberFormat="1" applyFill="1" applyBorder="1" applyAlignment="1">
      <alignment horizontal="center" shrinkToFit="1"/>
    </xf>
    <xf numFmtId="9" fontId="0" fillId="11" borderId="24" xfId="0" applyNumberFormat="1" applyFill="1" applyBorder="1" applyAlignment="1">
      <alignment horizontal="center" shrinkToFit="1"/>
    </xf>
    <xf numFmtId="9" fontId="0" fillId="11" borderId="25" xfId="0" applyNumberFormat="1" applyFill="1" applyBorder="1" applyAlignment="1">
      <alignment horizontal="center" shrinkToFit="1"/>
    </xf>
    <xf numFmtId="9" fontId="30" fillId="11" borderId="25" xfId="10" applyNumberFormat="1" applyFill="1" applyBorder="1" applyAlignment="1">
      <alignment horizontal="center" shrinkToFit="1"/>
    </xf>
    <xf numFmtId="9" fontId="0" fillId="11" borderId="28" xfId="0" applyNumberFormat="1" applyFill="1" applyBorder="1" applyAlignment="1">
      <alignment horizontal="center" shrinkToFit="1"/>
    </xf>
    <xf numFmtId="9" fontId="30" fillId="11" borderId="28" xfId="10" applyNumberFormat="1" applyFill="1" applyBorder="1" applyAlignment="1">
      <alignment horizontal="center" shrinkToFit="1"/>
    </xf>
    <xf numFmtId="9" fontId="0" fillId="10" borderId="43" xfId="0" applyNumberFormat="1" applyFill="1" applyBorder="1" applyAlignment="1">
      <alignment shrinkToFit="1"/>
    </xf>
    <xf numFmtId="9" fontId="0" fillId="10" borderId="30" xfId="0" applyNumberFormat="1" applyFill="1" applyBorder="1" applyAlignment="1">
      <alignment horizontal="center" shrinkToFit="1"/>
    </xf>
    <xf numFmtId="9" fontId="0" fillId="10" borderId="31" xfId="0" applyNumberFormat="1" applyFill="1" applyBorder="1" applyAlignment="1">
      <alignment horizontal="center" shrinkToFit="1"/>
    </xf>
    <xf numFmtId="9" fontId="30" fillId="10" borderId="31" xfId="10" applyNumberFormat="1" applyFill="1" applyBorder="1" applyAlignment="1">
      <alignment horizontal="center" shrinkToFit="1"/>
    </xf>
    <xf numFmtId="0" fontId="0" fillId="10" borderId="44" xfId="10" applyFont="1" applyFill="1" applyBorder="1" applyAlignment="1">
      <alignment horizontal="center" vertical="center"/>
    </xf>
    <xf numFmtId="9" fontId="30" fillId="11" borderId="26" xfId="10" applyNumberFormat="1" applyFill="1" applyBorder="1" applyAlignment="1">
      <alignment horizontal="center" shrinkToFit="1"/>
    </xf>
    <xf numFmtId="9" fontId="30" fillId="11" borderId="29" xfId="10" applyNumberFormat="1" applyFill="1" applyBorder="1" applyAlignment="1">
      <alignment horizontal="center" shrinkToFit="1"/>
    </xf>
    <xf numFmtId="9" fontId="30" fillId="11" borderId="32" xfId="10" applyNumberFormat="1" applyFill="1" applyBorder="1" applyAlignment="1">
      <alignment horizontal="center" shrinkToFit="1"/>
    </xf>
    <xf numFmtId="0" fontId="0" fillId="10" borderId="45" xfId="0" applyFill="1" applyBorder="1" applyAlignment="1">
      <alignment horizontal="right" indent="1"/>
    </xf>
    <xf numFmtId="0" fontId="0" fillId="10" borderId="45" xfId="0" applyFill="1" applyBorder="1" applyAlignment="1">
      <alignment horizontal="right" indent="1" shrinkToFit="1"/>
    </xf>
    <xf numFmtId="0" fontId="0" fillId="10" borderId="45" xfId="0" applyFill="1" applyBorder="1"/>
    <xf numFmtId="0" fontId="0" fillId="10" borderId="47" xfId="0" applyFill="1" applyBorder="1"/>
    <xf numFmtId="9" fontId="36" fillId="12" borderId="29" xfId="0" applyNumberFormat="1" applyFont="1" applyFill="1" applyBorder="1" applyAlignment="1">
      <alignment horizontal="right" shrinkToFit="1"/>
    </xf>
    <xf numFmtId="9" fontId="36" fillId="12" borderId="40" xfId="0" applyNumberFormat="1" applyFont="1" applyFill="1" applyBorder="1" applyAlignment="1">
      <alignment horizontal="right" shrinkToFit="1"/>
    </xf>
    <xf numFmtId="9" fontId="9" fillId="0" borderId="8" xfId="2" applyNumberFormat="1" applyBorder="1" applyAlignment="1">
      <alignment shrinkToFit="1"/>
    </xf>
    <xf numFmtId="9" fontId="9" fillId="0" borderId="6" xfId="2" applyNumberFormat="1" applyBorder="1" applyAlignment="1">
      <alignment shrinkToFit="1"/>
    </xf>
    <xf numFmtId="0" fontId="0" fillId="0" borderId="7" xfId="0" applyBorder="1" applyAlignment="1">
      <alignment shrinkToFit="1"/>
    </xf>
    <xf numFmtId="0" fontId="0" fillId="0" borderId="4" xfId="0" applyBorder="1" applyAlignment="1">
      <alignment shrinkToFit="1"/>
    </xf>
    <xf numFmtId="1" fontId="0" fillId="0" borderId="4" xfId="0" applyNumberFormat="1" applyBorder="1" applyAlignment="1">
      <alignment shrinkToFit="1"/>
    </xf>
    <xf numFmtId="2" fontId="0" fillId="0" borderId="4" xfId="0" applyNumberFormat="1" applyBorder="1" applyAlignment="1">
      <alignment shrinkToFit="1"/>
    </xf>
    <xf numFmtId="0" fontId="0" fillId="0" borderId="4" xfId="0" applyFill="1" applyBorder="1" applyAlignment="1">
      <alignment shrinkToFit="1"/>
    </xf>
    <xf numFmtId="164" fontId="0" fillId="0" borderId="4" xfId="0" applyNumberFormat="1" applyBorder="1" applyAlignment="1">
      <alignment shrinkToFit="1"/>
    </xf>
    <xf numFmtId="0" fontId="31" fillId="0" borderId="4" xfId="0" applyFont="1" applyBorder="1" applyAlignment="1">
      <alignment shrinkToFit="1"/>
    </xf>
    <xf numFmtId="9" fontId="9" fillId="0" borderId="4" xfId="2" applyNumberFormat="1" applyBorder="1" applyAlignment="1">
      <alignment horizontal="left" vertical="center" indent="1" shrinkToFit="1"/>
    </xf>
    <xf numFmtId="0" fontId="9" fillId="0" borderId="6" xfId="2" applyBorder="1" applyAlignment="1">
      <alignment horizontal="left" indent="1" shrinkToFit="1"/>
    </xf>
    <xf numFmtId="0" fontId="7" fillId="5" borderId="10" xfId="2" applyFont="1" applyFill="1" applyBorder="1" applyAlignment="1">
      <alignment horizontal="left" indent="1"/>
    </xf>
    <xf numFmtId="0" fontId="15" fillId="0" borderId="3" xfId="0" applyFont="1" applyBorder="1" applyAlignment="1">
      <alignment horizontal="left" indent="1"/>
    </xf>
    <xf numFmtId="0" fontId="0" fillId="0" borderId="5" xfId="0" applyBorder="1" applyAlignment="1">
      <alignment shrinkToFit="1"/>
    </xf>
    <xf numFmtId="0" fontId="0" fillId="0" borderId="9" xfId="0" applyFill="1" applyBorder="1" applyAlignment="1">
      <alignment shrinkToFit="1"/>
    </xf>
    <xf numFmtId="0" fontId="0" fillId="0" borderId="9" xfId="0" applyBorder="1" applyAlignment="1">
      <alignment shrinkToFit="1"/>
    </xf>
    <xf numFmtId="0" fontId="0" fillId="0" borderId="6" xfId="0" applyBorder="1" applyAlignment="1">
      <alignment shrinkToFit="1"/>
    </xf>
    <xf numFmtId="9" fontId="34" fillId="10" borderId="51" xfId="0" applyNumberFormat="1" applyFont="1" applyFill="1" applyBorder="1" applyAlignment="1">
      <alignment horizontal="center" vertical="center" shrinkToFit="1"/>
    </xf>
    <xf numFmtId="9" fontId="34" fillId="10" borderId="52" xfId="0" applyNumberFormat="1" applyFont="1" applyFill="1" applyBorder="1" applyAlignment="1">
      <alignment horizontal="center" vertical="center" shrinkToFit="1"/>
    </xf>
    <xf numFmtId="9" fontId="34" fillId="10" borderId="52" xfId="10" applyNumberFormat="1" applyFont="1" applyFill="1" applyBorder="1" applyAlignment="1">
      <alignment horizontal="center" vertical="center" shrinkToFit="1"/>
    </xf>
    <xf numFmtId="9" fontId="34" fillId="10" borderId="53" xfId="10" applyNumberFormat="1" applyFont="1" applyFill="1" applyBorder="1" applyAlignment="1">
      <alignment horizontal="center" vertical="center" shrinkToFit="1"/>
    </xf>
    <xf numFmtId="0" fontId="4" fillId="10" borderId="45" xfId="0" applyFont="1" applyFill="1" applyBorder="1" applyAlignment="1">
      <alignment shrinkToFit="1"/>
    </xf>
    <xf numFmtId="0" fontId="9" fillId="0" borderId="4" xfId="2" applyBorder="1" applyAlignment="1">
      <alignment shrinkToFit="1"/>
    </xf>
    <xf numFmtId="0" fontId="0" fillId="0" borderId="11" xfId="0" applyBorder="1"/>
    <xf numFmtId="0" fontId="30" fillId="0" borderId="11" xfId="10" applyBorder="1"/>
    <xf numFmtId="0" fontId="0" fillId="6" borderId="6" xfId="0" applyFill="1" applyBorder="1"/>
    <xf numFmtId="0" fontId="0" fillId="6" borderId="56" xfId="0" applyFill="1" applyBorder="1" applyAlignment="1">
      <alignment horizontal="left" indent="1"/>
    </xf>
    <xf numFmtId="0" fontId="0" fillId="0" borderId="7" xfId="0" applyBorder="1" applyAlignment="1">
      <alignment horizontal="center" vertical="center"/>
    </xf>
    <xf numFmtId="0" fontId="0" fillId="0" borderId="4" xfId="0" applyBorder="1" applyAlignment="1">
      <alignment horizontal="center" vertical="center"/>
    </xf>
    <xf numFmtId="0" fontId="0" fillId="0" borderId="4" xfId="0" applyFill="1"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6" xfId="0" applyFill="1" applyBorder="1" applyAlignment="1">
      <alignment horizontal="center" vertical="center"/>
    </xf>
    <xf numFmtId="0" fontId="0" fillId="0" borderId="5" xfId="0" applyBorder="1" applyAlignment="1">
      <alignment horizontal="center" vertical="center"/>
    </xf>
    <xf numFmtId="166" fontId="37" fillId="13" borderId="0" xfId="2" applyNumberFormat="1" applyFont="1" applyFill="1" applyAlignment="1">
      <alignment horizontal="left" vertical="center" indent="1" shrinkToFit="1"/>
    </xf>
    <xf numFmtId="0" fontId="2" fillId="0" borderId="0" xfId="2" applyFont="1" applyFill="1" applyBorder="1" applyAlignment="1">
      <alignment horizontal="left" indent="1"/>
    </xf>
    <xf numFmtId="0" fontId="0" fillId="0" borderId="0" xfId="0" applyAlignment="1">
      <alignment horizontal="left" indent="1"/>
    </xf>
    <xf numFmtId="0" fontId="20" fillId="0" borderId="0" xfId="0" applyFont="1" applyAlignment="1">
      <alignment horizontal="left" indent="1"/>
    </xf>
    <xf numFmtId="0" fontId="4" fillId="0" borderId="0" xfId="0" applyFont="1" applyAlignment="1">
      <alignment horizontal="left" indent="1"/>
    </xf>
    <xf numFmtId="0" fontId="4" fillId="10" borderId="57" xfId="0" applyFont="1" applyFill="1" applyBorder="1" applyAlignment="1">
      <alignment horizontal="left" indent="1"/>
    </xf>
    <xf numFmtId="0" fontId="0" fillId="10" borderId="57" xfId="0" applyFill="1" applyBorder="1"/>
    <xf numFmtId="0" fontId="30" fillId="10" borderId="57" xfId="10" applyFill="1" applyBorder="1"/>
    <xf numFmtId="0" fontId="0" fillId="10" borderId="33" xfId="0" applyFill="1" applyBorder="1" applyAlignment="1">
      <alignment horizontal="left" indent="1"/>
    </xf>
    <xf numFmtId="0" fontId="0" fillId="10" borderId="33" xfId="0" applyFill="1" applyBorder="1"/>
    <xf numFmtId="0" fontId="30" fillId="10" borderId="33" xfId="10" applyFill="1" applyBorder="1"/>
    <xf numFmtId="0" fontId="0" fillId="10" borderId="42" xfId="0" applyFill="1" applyBorder="1" applyAlignment="1">
      <alignment horizontal="left" indent="1"/>
    </xf>
    <xf numFmtId="0" fontId="0" fillId="10" borderId="42" xfId="0" applyFill="1" applyBorder="1"/>
    <xf numFmtId="0" fontId="0" fillId="10" borderId="0" xfId="0" applyFill="1" applyBorder="1"/>
    <xf numFmtId="0" fontId="30" fillId="10" borderId="42" xfId="10" applyFill="1" applyBorder="1"/>
    <xf numFmtId="0" fontId="30" fillId="10" borderId="0" xfId="10" applyFill="1" applyBorder="1"/>
    <xf numFmtId="0" fontId="0" fillId="10" borderId="25" xfId="0" applyFill="1" applyBorder="1" applyAlignment="1">
      <alignment horizontal="left" vertical="center" indent="1"/>
    </xf>
    <xf numFmtId="0" fontId="0" fillId="10" borderId="58" xfId="0" applyFill="1" applyBorder="1" applyAlignment="1">
      <alignment horizontal="right" indent="1"/>
    </xf>
    <xf numFmtId="0" fontId="36" fillId="12" borderId="26" xfId="0" applyFont="1" applyFill="1" applyBorder="1" applyAlignment="1">
      <alignment horizontal="right" indent="1"/>
    </xf>
    <xf numFmtId="0" fontId="30" fillId="10" borderId="29" xfId="10" applyFill="1" applyBorder="1"/>
    <xf numFmtId="0" fontId="0" fillId="10" borderId="60" xfId="0" applyFill="1" applyBorder="1"/>
    <xf numFmtId="0" fontId="0" fillId="10" borderId="60" xfId="0" applyFill="1" applyBorder="1" applyAlignment="1">
      <alignment horizontal="right" indent="1"/>
    </xf>
    <xf numFmtId="9" fontId="0" fillId="10" borderId="60" xfId="0" applyNumberFormat="1" applyFill="1" applyBorder="1" applyAlignment="1">
      <alignment horizontal="right" indent="1"/>
    </xf>
    <xf numFmtId="9" fontId="30" fillId="10" borderId="60" xfId="10" applyNumberFormat="1" applyFill="1" applyBorder="1" applyAlignment="1">
      <alignment horizontal="right" indent="1"/>
    </xf>
    <xf numFmtId="0" fontId="30" fillId="10" borderId="60" xfId="10" applyFill="1" applyBorder="1"/>
    <xf numFmtId="0" fontId="4" fillId="10" borderId="33" xfId="0" applyFont="1" applyFill="1" applyBorder="1" applyAlignment="1">
      <alignment horizontal="left" indent="1"/>
    </xf>
    <xf numFmtId="0" fontId="0" fillId="0" borderId="0" xfId="0" applyAlignment="1">
      <alignment horizontal="left" vertical="top" wrapText="1" indent="1"/>
    </xf>
    <xf numFmtId="0" fontId="0" fillId="10" borderId="4" xfId="10" applyFont="1" applyFill="1" applyBorder="1" applyAlignment="1">
      <alignment horizontal="left" vertical="center" wrapText="1" indent="1"/>
    </xf>
    <xf numFmtId="0" fontId="0" fillId="0" borderId="0" xfId="0" applyBorder="1" applyAlignment="1">
      <alignment horizontal="left" vertical="center" wrapText="1" indent="1"/>
    </xf>
    <xf numFmtId="0" fontId="0" fillId="0" borderId="4" xfId="0" applyBorder="1" applyAlignment="1">
      <alignment horizontal="left" vertical="center" wrapText="1" indent="1"/>
    </xf>
    <xf numFmtId="0" fontId="0" fillId="10" borderId="42" xfId="0" applyFill="1" applyBorder="1" applyAlignment="1">
      <alignment horizontal="left" vertical="top" wrapText="1" indent="1"/>
    </xf>
    <xf numFmtId="0" fontId="0" fillId="0" borderId="42" xfId="0" applyBorder="1" applyAlignment="1">
      <alignment horizontal="left" vertical="top" wrapText="1" indent="1"/>
    </xf>
    <xf numFmtId="0" fontId="34" fillId="10" borderId="10" xfId="10" applyFont="1" applyFill="1" applyBorder="1" applyAlignment="1">
      <alignment horizontal="left" vertical="center" indent="1" shrinkToFit="1"/>
    </xf>
    <xf numFmtId="0" fontId="34" fillId="0" borderId="11" xfId="0" applyFont="1" applyBorder="1" applyAlignment="1">
      <alignment horizontal="left" vertical="center" indent="1" shrinkToFit="1"/>
    </xf>
    <xf numFmtId="0" fontId="0" fillId="10" borderId="35" xfId="0" applyFill="1" applyBorder="1" applyAlignment="1">
      <alignment horizontal="center"/>
    </xf>
    <xf numFmtId="0" fontId="0" fillId="0" borderId="36" xfId="0" applyBorder="1" applyAlignment="1">
      <alignment horizontal="center"/>
    </xf>
    <xf numFmtId="165" fontId="0" fillId="10" borderId="57" xfId="0" applyNumberFormat="1" applyFill="1" applyBorder="1" applyAlignment="1">
      <alignment horizontal="right" indent="1" shrinkToFit="1"/>
    </xf>
    <xf numFmtId="165" fontId="0" fillId="0" borderId="24" xfId="0" applyNumberFormat="1" applyBorder="1" applyAlignment="1">
      <alignment horizontal="right" indent="1" shrinkToFit="1"/>
    </xf>
    <xf numFmtId="165" fontId="0" fillId="10" borderId="33" xfId="0" applyNumberFormat="1" applyFill="1" applyBorder="1" applyAlignment="1">
      <alignment horizontal="right" indent="1" shrinkToFit="1"/>
    </xf>
    <xf numFmtId="165" fontId="0" fillId="0" borderId="27" xfId="0" applyNumberFormat="1" applyBorder="1" applyAlignment="1">
      <alignment horizontal="right" indent="1" shrinkToFit="1"/>
    </xf>
    <xf numFmtId="0" fontId="35" fillId="10" borderId="34" xfId="10" applyFont="1" applyFill="1" applyBorder="1" applyAlignment="1">
      <alignment horizontal="center" vertical="center" shrinkToFit="1"/>
    </xf>
    <xf numFmtId="0" fontId="0" fillId="0" borderId="25" xfId="0" applyBorder="1" applyAlignment="1">
      <alignment horizontal="center" vertical="center" shrinkToFit="1"/>
    </xf>
    <xf numFmtId="0" fontId="4" fillId="10" borderId="45" xfId="0" applyFont="1" applyFill="1" applyBorder="1" applyAlignment="1">
      <alignment horizontal="left" indent="1" shrinkToFit="1"/>
    </xf>
    <xf numFmtId="0" fontId="4" fillId="0" borderId="28" xfId="0" applyFont="1" applyBorder="1" applyAlignment="1">
      <alignment horizontal="left" indent="1" shrinkToFit="1"/>
    </xf>
    <xf numFmtId="0" fontId="4" fillId="0" borderId="46" xfId="0" applyFont="1" applyBorder="1" applyAlignment="1">
      <alignment horizontal="left" indent="1" shrinkToFit="1"/>
    </xf>
    <xf numFmtId="0" fontId="4" fillId="10" borderId="24" xfId="0" applyFont="1" applyFill="1" applyBorder="1" applyAlignment="1">
      <alignment horizontal="center"/>
    </xf>
    <xf numFmtId="0" fontId="4" fillId="0" borderId="25" xfId="0" applyFont="1" applyBorder="1" applyAlignment="1">
      <alignment horizontal="center"/>
    </xf>
    <xf numFmtId="0" fontId="4" fillId="0" borderId="59" xfId="0" applyFont="1" applyBorder="1" applyAlignment="1">
      <alignment horizontal="center"/>
    </xf>
    <xf numFmtId="0" fontId="0" fillId="0" borderId="8" xfId="0" applyBorder="1" applyAlignment="1">
      <alignment horizontal="left" vertical="center" wrapText="1" indent="1"/>
    </xf>
    <xf numFmtId="0" fontId="0" fillId="0" borderId="0" xfId="0" applyAlignment="1">
      <alignment horizontal="left" vertical="center" wrapText="1" indent="1"/>
    </xf>
    <xf numFmtId="0" fontId="0" fillId="0" borderId="48" xfId="0" applyBorder="1" applyAlignment="1">
      <alignment horizontal="left" vertical="center" wrapText="1" indent="1"/>
    </xf>
    <xf numFmtId="0" fontId="0" fillId="0" borderId="49" xfId="0" applyBorder="1" applyAlignment="1">
      <alignment horizontal="left" vertical="center" wrapText="1" indent="1"/>
    </xf>
    <xf numFmtId="0" fontId="0" fillId="0" borderId="50" xfId="0" applyBorder="1" applyAlignment="1">
      <alignment horizontal="left" vertical="center" wrapText="1" indent="1"/>
    </xf>
    <xf numFmtId="0" fontId="34" fillId="10" borderId="54" xfId="0" applyFont="1" applyFill="1" applyBorder="1" applyAlignment="1">
      <alignment horizontal="center" vertical="center" shrinkToFit="1"/>
    </xf>
    <xf numFmtId="0" fontId="0" fillId="0" borderId="55" xfId="0" applyBorder="1" applyAlignment="1">
      <alignment horizontal="center" vertical="center" shrinkToFit="1"/>
    </xf>
    <xf numFmtId="0" fontId="0" fillId="14" borderId="0" xfId="0" applyFill="1"/>
    <xf numFmtId="0" fontId="11" fillId="14" borderId="0" xfId="0" applyFont="1" applyFill="1" applyAlignment="1">
      <alignment horizontal="right" indent="8"/>
    </xf>
    <xf numFmtId="0" fontId="11" fillId="14" borderId="0" xfId="0" applyFont="1" applyFill="1" applyAlignment="1">
      <alignment horizontal="right" indent="21"/>
    </xf>
    <xf numFmtId="0" fontId="0" fillId="14" borderId="0" xfId="0" applyFill="1" applyAlignment="1">
      <alignment wrapText="1"/>
    </xf>
    <xf numFmtId="0" fontId="0" fillId="6" borderId="0" xfId="0" applyFill="1"/>
    <xf numFmtId="0" fontId="0" fillId="8" borderId="0" xfId="0" applyFill="1"/>
    <xf numFmtId="0" fontId="0" fillId="8" borderId="0" xfId="0" applyFill="1" applyAlignment="1">
      <alignment wrapText="1"/>
    </xf>
    <xf numFmtId="0" fontId="4" fillId="6" borderId="0" xfId="0" applyFont="1" applyFill="1" applyAlignment="1">
      <alignment horizontal="left" vertical="center" indent="1"/>
    </xf>
    <xf numFmtId="0" fontId="0" fillId="6" borderId="0" xfId="0" applyFill="1" applyAlignment="1">
      <alignment horizontal="left" vertical="center" indent="1"/>
    </xf>
    <xf numFmtId="167" fontId="0" fillId="6" borderId="0" xfId="0" applyNumberFormat="1" applyFill="1" applyAlignment="1">
      <alignment horizontal="left" vertical="center" indent="1" shrinkToFit="1"/>
    </xf>
    <xf numFmtId="0" fontId="0" fillId="14" borderId="61" xfId="0" applyFill="1" applyBorder="1"/>
    <xf numFmtId="0" fontId="0" fillId="14" borderId="63" xfId="0" applyFill="1" applyBorder="1"/>
    <xf numFmtId="0" fontId="0" fillId="14" borderId="62" xfId="0" applyFill="1" applyBorder="1"/>
    <xf numFmtId="0" fontId="0" fillId="14" borderId="65" xfId="0" applyFill="1" applyBorder="1"/>
    <xf numFmtId="0" fontId="0" fillId="14" borderId="66" xfId="0" applyFill="1" applyBorder="1"/>
    <xf numFmtId="0" fontId="0" fillId="14" borderId="64" xfId="0" applyFill="1" applyBorder="1"/>
    <xf numFmtId="0" fontId="0" fillId="14" borderId="68" xfId="0" applyFill="1" applyBorder="1"/>
    <xf numFmtId="0" fontId="0" fillId="14" borderId="69" xfId="0" applyFill="1" applyBorder="1"/>
    <xf numFmtId="0" fontId="0" fillId="14" borderId="70" xfId="0" applyFill="1" applyBorder="1"/>
    <xf numFmtId="0" fontId="0" fillId="14" borderId="67" xfId="0" applyFill="1" applyBorder="1"/>
    <xf numFmtId="0" fontId="4" fillId="0" borderId="0" xfId="0" applyFont="1"/>
    <xf numFmtId="0" fontId="0" fillId="0" borderId="0" xfId="0" applyAlignment="1">
      <alignment horizontal="left" vertical="top" wrapText="1"/>
    </xf>
    <xf numFmtId="0" fontId="38" fillId="0" borderId="0" xfId="0" applyFont="1" applyAlignment="1">
      <alignment horizontal="center"/>
    </xf>
    <xf numFmtId="0" fontId="36" fillId="0" borderId="0" xfId="0" applyFont="1" applyAlignment="1">
      <alignment horizontal="left" vertical="top" wrapText="1"/>
    </xf>
    <xf numFmtId="0" fontId="5" fillId="0" borderId="0" xfId="0" applyFont="1" applyAlignment="1">
      <alignment horizontal="left" vertical="top" wrapText="1"/>
    </xf>
    <xf numFmtId="0" fontId="4" fillId="0" borderId="49" xfId="0" applyFont="1" applyBorder="1"/>
    <xf numFmtId="0" fontId="0" fillId="0" borderId="49" xfId="0" applyBorder="1" applyAlignment="1">
      <alignment horizontal="left" vertical="top" wrapText="1"/>
    </xf>
    <xf numFmtId="0" fontId="0" fillId="0" borderId="49" xfId="0" applyBorder="1"/>
  </cellXfs>
  <cellStyles count="11">
    <cellStyle name="Followed Hyperlink" xfId="4" builtinId="9" hidden="1"/>
    <cellStyle name="Hyperlink" xfId="3" builtinId="8" hidden="1"/>
    <cellStyle name="Input" xfId="1" builtinId="20"/>
    <cellStyle name="Invoer 2" xfId="6"/>
    <cellStyle name="Normal" xfId="0" builtinId="0"/>
    <cellStyle name="Normal 2" xfId="5"/>
    <cellStyle name="Normal 3" xfId="8"/>
    <cellStyle name="Normal 4" xfId="2"/>
    <cellStyle name="Percent 2" xfId="9"/>
    <cellStyle name="Standaard 2" xfId="10"/>
    <cellStyle name="Uitvoer 2" xfId="7"/>
  </cellStyles>
  <dxfs count="8">
    <dxf>
      <font>
        <b/>
        <i val="0"/>
        <color rgb="FFFF0000"/>
      </font>
      <fill>
        <patternFill>
          <bgColor rgb="FFFFFF00"/>
        </patternFill>
      </fill>
    </dxf>
    <dxf>
      <font>
        <b/>
        <i val="0"/>
        <color rgb="FFFF0000"/>
      </font>
      <fill>
        <patternFill>
          <bgColor rgb="FFFFFF99"/>
        </patternFill>
      </fill>
    </dxf>
    <dxf>
      <font>
        <b/>
        <i val="0"/>
        <color rgb="FFFF0000"/>
      </font>
      <fill>
        <patternFill>
          <bgColor rgb="FFFFFF99"/>
        </patternFill>
      </fill>
    </dxf>
    <dxf>
      <font>
        <color theme="0"/>
      </font>
    </dxf>
    <dxf>
      <font>
        <b/>
        <i val="0"/>
        <color theme="0"/>
      </font>
      <fill>
        <patternFill>
          <bgColor rgb="FF92D050"/>
        </patternFill>
      </fill>
    </dxf>
    <dxf>
      <font>
        <b/>
        <i val="0"/>
        <color theme="0"/>
      </font>
      <fill>
        <patternFill>
          <bgColor rgb="FF92D050"/>
        </patternFill>
      </fill>
    </dxf>
    <dxf>
      <font>
        <b/>
        <i val="0"/>
        <color theme="0"/>
      </font>
      <fill>
        <patternFill>
          <bgColor rgb="FF92D050"/>
        </patternFill>
      </fill>
    </dxf>
    <dxf>
      <font>
        <b/>
        <i val="0"/>
        <color theme="0"/>
      </font>
      <fill>
        <patternFill>
          <bgColor rgb="FF92D050"/>
        </patternFill>
      </fill>
    </dxf>
  </dxfs>
  <tableStyles count="0" defaultTableStyle="TableStyleMedium9" defaultPivotStyle="PivotStyleLight16"/>
  <colors>
    <mruColors>
      <color rgb="FFE6E6E6"/>
      <color rgb="FFFFFF99"/>
      <color rgb="FFFF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5178</xdr:rowOff>
    </xdr:from>
    <xdr:to>
      <xdr:col>1</xdr:col>
      <xdr:colOff>600075</xdr:colOff>
      <xdr:row>3</xdr:row>
      <xdr:rowOff>123825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1550" y="586203"/>
          <a:ext cx="561975" cy="5091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9525</xdr:colOff>
      <xdr:row>17</xdr:row>
      <xdr:rowOff>99332</xdr:rowOff>
    </xdr:from>
    <xdr:to>
      <xdr:col>15</xdr:col>
      <xdr:colOff>76200</xdr:colOff>
      <xdr:row>17</xdr:row>
      <xdr:rowOff>99332</xdr:rowOff>
    </xdr:to>
    <xdr:cxnSp macro="">
      <xdr:nvCxnSpPr>
        <xdr:cNvPr id="4" name="Straight Connector 3"/>
        <xdr:cNvCxnSpPr/>
      </xdr:nvCxnSpPr>
      <xdr:spPr>
        <a:xfrm>
          <a:off x="9493704" y="5651046"/>
          <a:ext cx="44767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19</xdr:row>
      <xdr:rowOff>76200</xdr:rowOff>
    </xdr:from>
    <xdr:to>
      <xdr:col>15</xdr:col>
      <xdr:colOff>66675</xdr:colOff>
      <xdr:row>19</xdr:row>
      <xdr:rowOff>76200</xdr:rowOff>
    </xdr:to>
    <xdr:cxnSp macro="">
      <xdr:nvCxnSpPr>
        <xdr:cNvPr id="5" name="Straight Connector 4"/>
        <xdr:cNvCxnSpPr/>
      </xdr:nvCxnSpPr>
      <xdr:spPr>
        <a:xfrm>
          <a:off x="9382125" y="5800725"/>
          <a:ext cx="44767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352425</xdr:colOff>
      <xdr:row>18</xdr:row>
      <xdr:rowOff>95250</xdr:rowOff>
    </xdr:from>
    <xdr:to>
      <xdr:col>17</xdr:col>
      <xdr:colOff>0</xdr:colOff>
      <xdr:row>18</xdr:row>
      <xdr:rowOff>100013</xdr:rowOff>
    </xdr:to>
    <xdr:cxnSp macro="">
      <xdr:nvCxnSpPr>
        <xdr:cNvPr id="6" name="Straight Connector 5"/>
        <xdr:cNvCxnSpPr>
          <a:stCxn id="10" idx="1"/>
        </xdr:cNvCxnSpPr>
      </xdr:nvCxnSpPr>
      <xdr:spPr>
        <a:xfrm flipV="1">
          <a:off x="10115550" y="5810250"/>
          <a:ext cx="828675" cy="4763"/>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352425</xdr:colOff>
      <xdr:row>17</xdr:row>
      <xdr:rowOff>9525</xdr:rowOff>
    </xdr:from>
    <xdr:to>
      <xdr:col>15</xdr:col>
      <xdr:colOff>352425</xdr:colOff>
      <xdr:row>19</xdr:row>
      <xdr:rowOff>190500</xdr:rowOff>
    </xdr:to>
    <xdr:sp macro="" textlink="">
      <xdr:nvSpPr>
        <xdr:cNvPr id="10" name="Moon 9"/>
        <xdr:cNvSpPr/>
      </xdr:nvSpPr>
      <xdr:spPr>
        <a:xfrm flipH="1">
          <a:off x="9734550" y="5514975"/>
          <a:ext cx="381000" cy="600075"/>
        </a:xfrm>
        <a:prstGeom prst="moon">
          <a:avLst>
            <a:gd name="adj" fmla="val 77500"/>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1"/>
        <a:lstStyle/>
        <a:p>
          <a:pPr algn="l"/>
          <a:r>
            <a:rPr lang="nl-NL" sz="1100" b="1">
              <a:solidFill>
                <a:sysClr val="windowText" lastClr="000000"/>
              </a:solidFill>
            </a:rPr>
            <a:t>OF</a:t>
          </a:r>
        </a:p>
      </xdr:txBody>
    </xdr:sp>
    <xdr:clientData/>
  </xdr:twoCellAnchor>
  <xdr:twoCellAnchor>
    <xdr:from>
      <xdr:col>16</xdr:col>
      <xdr:colOff>66056</xdr:colOff>
      <xdr:row>26</xdr:row>
      <xdr:rowOff>44370</xdr:rowOff>
    </xdr:from>
    <xdr:to>
      <xdr:col>16</xdr:col>
      <xdr:colOff>191119</xdr:colOff>
      <xdr:row>27</xdr:row>
      <xdr:rowOff>165180</xdr:rowOff>
    </xdr:to>
    <xdr:sp macro="" textlink="">
      <xdr:nvSpPr>
        <xdr:cNvPr id="2" name="Right Brace 1"/>
        <xdr:cNvSpPr/>
      </xdr:nvSpPr>
      <xdr:spPr>
        <a:xfrm>
          <a:off x="10419731" y="7359570"/>
          <a:ext cx="125063" cy="33036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180975</xdr:rowOff>
    </xdr:from>
    <xdr:to>
      <xdr:col>3</xdr:col>
      <xdr:colOff>0</xdr:colOff>
      <xdr:row>5</xdr:row>
      <xdr:rowOff>0</xdr:rowOff>
    </xdr:to>
    <xdr:sp macro="" textlink="">
      <xdr:nvSpPr>
        <xdr:cNvPr id="2" name="Stroomdiagram: Proces 1"/>
        <xdr:cNvSpPr/>
      </xdr:nvSpPr>
      <xdr:spPr>
        <a:xfrm>
          <a:off x="609600" y="371475"/>
          <a:ext cx="1219200" cy="58102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a:t>RBI</a:t>
          </a:r>
        </a:p>
      </xdr:txBody>
    </xdr:sp>
    <xdr:clientData/>
  </xdr:twoCellAnchor>
  <xdr:twoCellAnchor>
    <xdr:from>
      <xdr:col>7</xdr:col>
      <xdr:colOff>0</xdr:colOff>
      <xdr:row>7</xdr:row>
      <xdr:rowOff>9525</xdr:rowOff>
    </xdr:from>
    <xdr:to>
      <xdr:col>9</xdr:col>
      <xdr:colOff>0</xdr:colOff>
      <xdr:row>10</xdr:row>
      <xdr:rowOff>19050</xdr:rowOff>
    </xdr:to>
    <xdr:sp macro="" textlink="">
      <xdr:nvSpPr>
        <xdr:cNvPr id="3" name="Stroomdiagram: Proces 2"/>
        <xdr:cNvSpPr/>
      </xdr:nvSpPr>
      <xdr:spPr>
        <a:xfrm>
          <a:off x="4267200" y="1343025"/>
          <a:ext cx="1219200" cy="58102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a:t>Pre-inspectie</a:t>
          </a:r>
        </a:p>
      </xdr:txBody>
    </xdr:sp>
    <xdr:clientData/>
  </xdr:twoCellAnchor>
  <xdr:twoCellAnchor>
    <xdr:from>
      <xdr:col>7</xdr:col>
      <xdr:colOff>0</xdr:colOff>
      <xdr:row>19</xdr:row>
      <xdr:rowOff>0</xdr:rowOff>
    </xdr:from>
    <xdr:to>
      <xdr:col>9</xdr:col>
      <xdr:colOff>0</xdr:colOff>
      <xdr:row>22</xdr:row>
      <xdr:rowOff>9525</xdr:rowOff>
    </xdr:to>
    <xdr:sp macro="" textlink="">
      <xdr:nvSpPr>
        <xdr:cNvPr id="4" name="Stroomdiagram: Proces 3"/>
        <xdr:cNvSpPr/>
      </xdr:nvSpPr>
      <xdr:spPr>
        <a:xfrm>
          <a:off x="4267200" y="3810000"/>
          <a:ext cx="1219200" cy="58102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a:t>Screening NDO</a:t>
          </a:r>
        </a:p>
      </xdr:txBody>
    </xdr:sp>
    <xdr:clientData/>
  </xdr:twoCellAnchor>
  <xdr:twoCellAnchor>
    <xdr:from>
      <xdr:col>7</xdr:col>
      <xdr:colOff>0</xdr:colOff>
      <xdr:row>31</xdr:row>
      <xdr:rowOff>9525</xdr:rowOff>
    </xdr:from>
    <xdr:to>
      <xdr:col>9</xdr:col>
      <xdr:colOff>0</xdr:colOff>
      <xdr:row>34</xdr:row>
      <xdr:rowOff>19050</xdr:rowOff>
    </xdr:to>
    <xdr:sp macro="" textlink="">
      <xdr:nvSpPr>
        <xdr:cNvPr id="5" name="Stroomdiagram: Proces 4"/>
        <xdr:cNvSpPr/>
      </xdr:nvSpPr>
      <xdr:spPr>
        <a:xfrm>
          <a:off x="4267200" y="6105525"/>
          <a:ext cx="1219200" cy="58102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a:t>Follow-up</a:t>
          </a:r>
          <a:r>
            <a:rPr lang="nl-NL" sz="1100" baseline="0"/>
            <a:t> NDO</a:t>
          </a:r>
          <a:endParaRPr lang="nl-NL" sz="1100"/>
        </a:p>
      </xdr:txBody>
    </xdr:sp>
    <xdr:clientData/>
  </xdr:twoCellAnchor>
  <xdr:twoCellAnchor>
    <xdr:from>
      <xdr:col>7</xdr:col>
      <xdr:colOff>19050</xdr:colOff>
      <xdr:row>43</xdr:row>
      <xdr:rowOff>19050</xdr:rowOff>
    </xdr:from>
    <xdr:to>
      <xdr:col>9</xdr:col>
      <xdr:colOff>19050</xdr:colOff>
      <xdr:row>46</xdr:row>
      <xdr:rowOff>28575</xdr:rowOff>
    </xdr:to>
    <xdr:sp macro="" textlink="">
      <xdr:nvSpPr>
        <xdr:cNvPr id="6" name="Stroomdiagram: Proces 5"/>
        <xdr:cNvSpPr/>
      </xdr:nvSpPr>
      <xdr:spPr>
        <a:xfrm>
          <a:off x="4286250" y="8401050"/>
          <a:ext cx="1219200" cy="58102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a:t>Follow-up</a:t>
          </a:r>
          <a:r>
            <a:rPr lang="nl-NL" sz="1100" baseline="0"/>
            <a:t> Inspectie</a:t>
          </a:r>
          <a:endParaRPr lang="nl-NL" sz="1100"/>
        </a:p>
      </xdr:txBody>
    </xdr:sp>
    <xdr:clientData/>
  </xdr:twoCellAnchor>
  <xdr:twoCellAnchor>
    <xdr:from>
      <xdr:col>7</xdr:col>
      <xdr:colOff>9525</xdr:colOff>
      <xdr:row>39</xdr:row>
      <xdr:rowOff>9525</xdr:rowOff>
    </xdr:from>
    <xdr:to>
      <xdr:col>9</xdr:col>
      <xdr:colOff>9525</xdr:colOff>
      <xdr:row>42</xdr:row>
      <xdr:rowOff>19050</xdr:rowOff>
    </xdr:to>
    <xdr:sp macro="" textlink="">
      <xdr:nvSpPr>
        <xdr:cNvPr id="7" name="Stroomdiagram: Proces 6"/>
        <xdr:cNvSpPr/>
      </xdr:nvSpPr>
      <xdr:spPr>
        <a:xfrm>
          <a:off x="4276725" y="7629525"/>
          <a:ext cx="1219200" cy="58102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nl-NL" sz="900">
              <a:solidFill>
                <a:schemeClr val="lt1"/>
              </a:solidFill>
              <a:latin typeface="+mn-lt"/>
              <a:ea typeface="+mn-ea"/>
              <a:cs typeface="+mn-cs"/>
            </a:rPr>
            <a:t>Uitbreiding </a:t>
          </a:r>
          <a:r>
            <a:rPr lang="nl-NL" sz="900" baseline="0">
              <a:solidFill>
                <a:schemeClr val="lt1"/>
              </a:solidFill>
              <a:latin typeface="+mn-lt"/>
              <a:ea typeface="+mn-ea"/>
              <a:cs typeface="+mn-cs"/>
            </a:rPr>
            <a:t>toegankelijkheid/isolatie verwijderen</a:t>
          </a:r>
          <a:endParaRPr lang="nl-NL" sz="900">
            <a:solidFill>
              <a:schemeClr val="lt1"/>
            </a:solidFill>
            <a:latin typeface="+mn-lt"/>
            <a:ea typeface="+mn-ea"/>
            <a:cs typeface="+mn-cs"/>
          </a:endParaRPr>
        </a:p>
      </xdr:txBody>
    </xdr:sp>
    <xdr:clientData/>
  </xdr:twoCellAnchor>
  <xdr:twoCellAnchor>
    <xdr:from>
      <xdr:col>6</xdr:col>
      <xdr:colOff>590550</xdr:colOff>
      <xdr:row>2</xdr:row>
      <xdr:rowOff>9525</xdr:rowOff>
    </xdr:from>
    <xdr:to>
      <xdr:col>9</xdr:col>
      <xdr:colOff>9525</xdr:colOff>
      <xdr:row>5</xdr:row>
      <xdr:rowOff>9525</xdr:rowOff>
    </xdr:to>
    <xdr:sp macro="" textlink="">
      <xdr:nvSpPr>
        <xdr:cNvPr id="8" name="Stroomdiagram: Beslissing 8"/>
        <xdr:cNvSpPr/>
      </xdr:nvSpPr>
      <xdr:spPr>
        <a:xfrm>
          <a:off x="4248150" y="390525"/>
          <a:ext cx="1247775" cy="571500"/>
        </a:xfrm>
        <a:prstGeom prst="flowChartDecisi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800"/>
            <a:t>Inspectie?</a:t>
          </a:r>
        </a:p>
      </xdr:txBody>
    </xdr:sp>
    <xdr:clientData/>
  </xdr:twoCellAnchor>
  <xdr:twoCellAnchor>
    <xdr:from>
      <xdr:col>6</xdr:col>
      <xdr:colOff>19050</xdr:colOff>
      <xdr:row>3</xdr:row>
      <xdr:rowOff>104775</xdr:rowOff>
    </xdr:from>
    <xdr:to>
      <xdr:col>6</xdr:col>
      <xdr:colOff>590550</xdr:colOff>
      <xdr:row>3</xdr:row>
      <xdr:rowOff>104775</xdr:rowOff>
    </xdr:to>
    <xdr:cxnSp macro="">
      <xdr:nvCxnSpPr>
        <xdr:cNvPr id="9" name="Rechte verbindingslijn met pijl 10"/>
        <xdr:cNvCxnSpPr>
          <a:stCxn id="12" idx="3"/>
          <a:endCxn id="8" idx="1"/>
        </xdr:cNvCxnSpPr>
      </xdr:nvCxnSpPr>
      <xdr:spPr>
        <a:xfrm>
          <a:off x="3676650" y="676275"/>
          <a:ext cx="5715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495300</xdr:colOff>
      <xdr:row>47</xdr:row>
      <xdr:rowOff>114300</xdr:rowOff>
    </xdr:from>
    <xdr:to>
      <xdr:col>11</xdr:col>
      <xdr:colOff>495300</xdr:colOff>
      <xdr:row>50</xdr:row>
      <xdr:rowOff>123825</xdr:rowOff>
    </xdr:to>
    <xdr:sp macro="" textlink="">
      <xdr:nvSpPr>
        <xdr:cNvPr id="10" name="Stroomdiagram: Proces 14"/>
        <xdr:cNvSpPr/>
      </xdr:nvSpPr>
      <xdr:spPr>
        <a:xfrm>
          <a:off x="5981700" y="9258300"/>
          <a:ext cx="1219200" cy="58102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a:t>Niets doen</a:t>
          </a:r>
        </a:p>
      </xdr:txBody>
    </xdr:sp>
    <xdr:clientData/>
  </xdr:twoCellAnchor>
  <xdr:twoCellAnchor>
    <xdr:from>
      <xdr:col>7</xdr:col>
      <xdr:colOff>604838</xdr:colOff>
      <xdr:row>5</xdr:row>
      <xdr:rowOff>9525</xdr:rowOff>
    </xdr:from>
    <xdr:to>
      <xdr:col>8</xdr:col>
      <xdr:colOff>0</xdr:colOff>
      <xdr:row>7</xdr:row>
      <xdr:rowOff>9525</xdr:rowOff>
    </xdr:to>
    <xdr:cxnSp macro="">
      <xdr:nvCxnSpPr>
        <xdr:cNvPr id="11" name="Rechte verbindingslijn met pijl 15"/>
        <xdr:cNvCxnSpPr>
          <a:stCxn id="8" idx="2"/>
          <a:endCxn id="3" idx="0"/>
        </xdr:cNvCxnSpPr>
      </xdr:nvCxnSpPr>
      <xdr:spPr>
        <a:xfrm>
          <a:off x="4872038" y="962025"/>
          <a:ext cx="4762" cy="3810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600075</xdr:colOff>
      <xdr:row>2</xdr:row>
      <xdr:rowOff>9525</xdr:rowOff>
    </xdr:from>
    <xdr:to>
      <xdr:col>6</xdr:col>
      <xdr:colOff>19050</xdr:colOff>
      <xdr:row>5</xdr:row>
      <xdr:rowOff>9525</xdr:rowOff>
    </xdr:to>
    <xdr:sp macro="" textlink="">
      <xdr:nvSpPr>
        <xdr:cNvPr id="12" name="Stroomdiagram: Beslissing 20"/>
        <xdr:cNvSpPr/>
      </xdr:nvSpPr>
      <xdr:spPr>
        <a:xfrm>
          <a:off x="2428875" y="390525"/>
          <a:ext cx="1247775" cy="571500"/>
        </a:xfrm>
        <a:prstGeom prst="flowChartDecisi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700"/>
            <a:t>Vervangen?</a:t>
          </a:r>
        </a:p>
      </xdr:txBody>
    </xdr:sp>
    <xdr:clientData/>
  </xdr:twoCellAnchor>
  <xdr:twoCellAnchor>
    <xdr:from>
      <xdr:col>3</xdr:col>
      <xdr:colOff>0</xdr:colOff>
      <xdr:row>3</xdr:row>
      <xdr:rowOff>90488</xdr:rowOff>
    </xdr:from>
    <xdr:to>
      <xdr:col>3</xdr:col>
      <xdr:colOff>600075</xdr:colOff>
      <xdr:row>3</xdr:row>
      <xdr:rowOff>104775</xdr:rowOff>
    </xdr:to>
    <xdr:cxnSp macro="">
      <xdr:nvCxnSpPr>
        <xdr:cNvPr id="13" name="Rechte verbindingslijn met pijl 34"/>
        <xdr:cNvCxnSpPr>
          <a:stCxn id="2" idx="3"/>
          <a:endCxn id="12" idx="1"/>
        </xdr:cNvCxnSpPr>
      </xdr:nvCxnSpPr>
      <xdr:spPr>
        <a:xfrm>
          <a:off x="1828800" y="661988"/>
          <a:ext cx="600075" cy="1428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600075</xdr:colOff>
      <xdr:row>11</xdr:row>
      <xdr:rowOff>38100</xdr:rowOff>
    </xdr:from>
    <xdr:to>
      <xdr:col>9</xdr:col>
      <xdr:colOff>19050</xdr:colOff>
      <xdr:row>14</xdr:row>
      <xdr:rowOff>38100</xdr:rowOff>
    </xdr:to>
    <xdr:sp macro="" textlink="">
      <xdr:nvSpPr>
        <xdr:cNvPr id="14" name="Stroomdiagram: Beslissing 36"/>
        <xdr:cNvSpPr/>
      </xdr:nvSpPr>
      <xdr:spPr>
        <a:xfrm>
          <a:off x="4257675" y="2133600"/>
          <a:ext cx="1247775" cy="762000"/>
        </a:xfrm>
        <a:prstGeom prst="flowChartDecisi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800"/>
            <a:t>Selectie</a:t>
          </a:r>
        </a:p>
      </xdr:txBody>
    </xdr:sp>
    <xdr:clientData/>
  </xdr:twoCellAnchor>
  <xdr:twoCellAnchor>
    <xdr:from>
      <xdr:col>4</xdr:col>
      <xdr:colOff>0</xdr:colOff>
      <xdr:row>47</xdr:row>
      <xdr:rowOff>114300</xdr:rowOff>
    </xdr:from>
    <xdr:to>
      <xdr:col>6</xdr:col>
      <xdr:colOff>0</xdr:colOff>
      <xdr:row>50</xdr:row>
      <xdr:rowOff>123825</xdr:rowOff>
    </xdr:to>
    <xdr:sp macro="" textlink="">
      <xdr:nvSpPr>
        <xdr:cNvPr id="15" name="Stroomdiagram: Proces 37"/>
        <xdr:cNvSpPr/>
      </xdr:nvSpPr>
      <xdr:spPr>
        <a:xfrm>
          <a:off x="2438400" y="9258300"/>
          <a:ext cx="1219200" cy="58102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a:t>Onderhoud</a:t>
          </a:r>
        </a:p>
      </xdr:txBody>
    </xdr:sp>
    <xdr:clientData/>
  </xdr:twoCellAnchor>
  <xdr:twoCellAnchor>
    <xdr:from>
      <xdr:col>5</xdr:col>
      <xdr:colOff>1</xdr:colOff>
      <xdr:row>12</xdr:row>
      <xdr:rowOff>228600</xdr:rowOff>
    </xdr:from>
    <xdr:to>
      <xdr:col>6</xdr:col>
      <xdr:colOff>600076</xdr:colOff>
      <xdr:row>47</xdr:row>
      <xdr:rowOff>114300</xdr:rowOff>
    </xdr:to>
    <xdr:cxnSp macro="">
      <xdr:nvCxnSpPr>
        <xdr:cNvPr id="16" name="Vorm 43"/>
        <xdr:cNvCxnSpPr>
          <a:stCxn id="14" idx="1"/>
          <a:endCxn id="15" idx="0"/>
        </xdr:cNvCxnSpPr>
      </xdr:nvCxnSpPr>
      <xdr:spPr>
        <a:xfrm rot="10800000" flipV="1">
          <a:off x="3048001" y="2514600"/>
          <a:ext cx="1209675" cy="6743700"/>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609599</xdr:colOff>
      <xdr:row>10</xdr:row>
      <xdr:rowOff>19050</xdr:rowOff>
    </xdr:from>
    <xdr:to>
      <xdr:col>8</xdr:col>
      <xdr:colOff>4762</xdr:colOff>
      <xdr:row>11</xdr:row>
      <xdr:rowOff>38100</xdr:rowOff>
    </xdr:to>
    <xdr:cxnSp macro="">
      <xdr:nvCxnSpPr>
        <xdr:cNvPr id="17" name="Gebogen verbindingslijn 47"/>
        <xdr:cNvCxnSpPr>
          <a:stCxn id="3" idx="2"/>
          <a:endCxn id="14" idx="0"/>
        </xdr:cNvCxnSpPr>
      </xdr:nvCxnSpPr>
      <xdr:spPr>
        <a:xfrm rot="16200000" flipH="1">
          <a:off x="4774406" y="2026443"/>
          <a:ext cx="209550" cy="4763"/>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19050</xdr:colOff>
      <xdr:row>12</xdr:row>
      <xdr:rowOff>228600</xdr:rowOff>
    </xdr:from>
    <xdr:to>
      <xdr:col>10</xdr:col>
      <xdr:colOff>495300</xdr:colOff>
      <xdr:row>47</xdr:row>
      <xdr:rowOff>114300</xdr:rowOff>
    </xdr:to>
    <xdr:cxnSp macro="">
      <xdr:nvCxnSpPr>
        <xdr:cNvPr id="18" name="Vorm 57"/>
        <xdr:cNvCxnSpPr>
          <a:stCxn id="14" idx="3"/>
          <a:endCxn id="10" idx="0"/>
        </xdr:cNvCxnSpPr>
      </xdr:nvCxnSpPr>
      <xdr:spPr>
        <a:xfrm>
          <a:off x="5505450" y="2514600"/>
          <a:ext cx="1085850" cy="6743700"/>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590550</xdr:colOff>
      <xdr:row>14</xdr:row>
      <xdr:rowOff>38101</xdr:rowOff>
    </xdr:from>
    <xdr:to>
      <xdr:col>8</xdr:col>
      <xdr:colOff>4763</xdr:colOff>
      <xdr:row>15</xdr:row>
      <xdr:rowOff>19051</xdr:rowOff>
    </xdr:to>
    <xdr:cxnSp macro="">
      <xdr:nvCxnSpPr>
        <xdr:cNvPr id="19" name="Gebogen verbindingslijn 59"/>
        <xdr:cNvCxnSpPr>
          <a:stCxn id="14" idx="2"/>
          <a:endCxn id="41" idx="0"/>
        </xdr:cNvCxnSpPr>
      </xdr:nvCxnSpPr>
      <xdr:spPr>
        <a:xfrm rot="5400000">
          <a:off x="4783932" y="2969419"/>
          <a:ext cx="171450" cy="23813"/>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600075</xdr:colOff>
      <xdr:row>22</xdr:row>
      <xdr:rowOff>171450</xdr:rowOff>
    </xdr:from>
    <xdr:to>
      <xdr:col>9</xdr:col>
      <xdr:colOff>19050</xdr:colOff>
      <xdr:row>25</xdr:row>
      <xdr:rowOff>171450</xdr:rowOff>
    </xdr:to>
    <xdr:sp macro="" textlink="">
      <xdr:nvSpPr>
        <xdr:cNvPr id="20" name="Stroomdiagram: Beslissing 60"/>
        <xdr:cNvSpPr/>
      </xdr:nvSpPr>
      <xdr:spPr>
        <a:xfrm>
          <a:off x="4257675" y="4552950"/>
          <a:ext cx="1247775" cy="571500"/>
        </a:xfrm>
        <a:prstGeom prst="flowChartDecisi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800"/>
            <a:t>Selectie</a:t>
          </a:r>
        </a:p>
      </xdr:txBody>
    </xdr:sp>
    <xdr:clientData/>
  </xdr:twoCellAnchor>
  <xdr:twoCellAnchor>
    <xdr:from>
      <xdr:col>8</xdr:col>
      <xdr:colOff>0</xdr:colOff>
      <xdr:row>22</xdr:row>
      <xdr:rowOff>9524</xdr:rowOff>
    </xdr:from>
    <xdr:to>
      <xdr:col>8</xdr:col>
      <xdr:colOff>4763</xdr:colOff>
      <xdr:row>22</xdr:row>
      <xdr:rowOff>171449</xdr:rowOff>
    </xdr:to>
    <xdr:cxnSp macro="">
      <xdr:nvCxnSpPr>
        <xdr:cNvPr id="21" name="Gebogen verbindingslijn 62"/>
        <xdr:cNvCxnSpPr>
          <a:stCxn id="4" idx="2"/>
          <a:endCxn id="20" idx="0"/>
        </xdr:cNvCxnSpPr>
      </xdr:nvCxnSpPr>
      <xdr:spPr>
        <a:xfrm rot="16200000" flipH="1">
          <a:off x="4798219" y="4469605"/>
          <a:ext cx="161925" cy="4763"/>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600076</xdr:colOff>
      <xdr:row>25</xdr:row>
      <xdr:rowOff>171449</xdr:rowOff>
    </xdr:from>
    <xdr:to>
      <xdr:col>8</xdr:col>
      <xdr:colOff>4764</xdr:colOff>
      <xdr:row>27</xdr:row>
      <xdr:rowOff>9524</xdr:rowOff>
    </xdr:to>
    <xdr:cxnSp macro="">
      <xdr:nvCxnSpPr>
        <xdr:cNvPr id="22" name="Gebogen verbindingslijn 65"/>
        <xdr:cNvCxnSpPr>
          <a:stCxn id="20" idx="2"/>
          <a:endCxn id="43" idx="0"/>
        </xdr:cNvCxnSpPr>
      </xdr:nvCxnSpPr>
      <xdr:spPr>
        <a:xfrm rot="5400000">
          <a:off x="4764882" y="5226843"/>
          <a:ext cx="219075" cy="14288"/>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9524</xdr:colOff>
      <xdr:row>42</xdr:row>
      <xdr:rowOff>19050</xdr:rowOff>
    </xdr:from>
    <xdr:to>
      <xdr:col>8</xdr:col>
      <xdr:colOff>19049</xdr:colOff>
      <xdr:row>43</xdr:row>
      <xdr:rowOff>19050</xdr:rowOff>
    </xdr:to>
    <xdr:cxnSp macro="">
      <xdr:nvCxnSpPr>
        <xdr:cNvPr id="23" name="Gebogen verbindingslijn 73"/>
        <xdr:cNvCxnSpPr>
          <a:stCxn id="7" idx="2"/>
          <a:endCxn id="6" idx="0"/>
        </xdr:cNvCxnSpPr>
      </xdr:nvCxnSpPr>
      <xdr:spPr>
        <a:xfrm rot="16200000" flipH="1">
          <a:off x="4795837" y="8301037"/>
          <a:ext cx="190500" cy="9525"/>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4763</xdr:colOff>
      <xdr:row>38</xdr:row>
      <xdr:rowOff>9525</xdr:rowOff>
    </xdr:from>
    <xdr:to>
      <xdr:col>8</xdr:col>
      <xdr:colOff>9525</xdr:colOff>
      <xdr:row>39</xdr:row>
      <xdr:rowOff>9525</xdr:rowOff>
    </xdr:to>
    <xdr:cxnSp macro="">
      <xdr:nvCxnSpPr>
        <xdr:cNvPr id="24" name="Gebogen verbindingslijn 80"/>
        <xdr:cNvCxnSpPr>
          <a:stCxn id="29" idx="2"/>
          <a:endCxn id="7" idx="0"/>
        </xdr:cNvCxnSpPr>
      </xdr:nvCxnSpPr>
      <xdr:spPr>
        <a:xfrm rot="16200000" flipH="1">
          <a:off x="4788694" y="7531894"/>
          <a:ext cx="190500" cy="4762"/>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xdr:colOff>
      <xdr:row>24</xdr:row>
      <xdr:rowOff>76200</xdr:rowOff>
    </xdr:from>
    <xdr:to>
      <xdr:col>6</xdr:col>
      <xdr:colOff>600076</xdr:colOff>
      <xdr:row>47</xdr:row>
      <xdr:rowOff>114300</xdr:rowOff>
    </xdr:to>
    <xdr:cxnSp macro="">
      <xdr:nvCxnSpPr>
        <xdr:cNvPr id="25" name="Vorm 86"/>
        <xdr:cNvCxnSpPr>
          <a:stCxn id="20" idx="1"/>
          <a:endCxn id="15" idx="0"/>
        </xdr:cNvCxnSpPr>
      </xdr:nvCxnSpPr>
      <xdr:spPr>
        <a:xfrm rot="10800000" flipV="1">
          <a:off x="3048001" y="4838700"/>
          <a:ext cx="1209675" cy="4419600"/>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xdr:colOff>
      <xdr:row>5</xdr:row>
      <xdr:rowOff>9525</xdr:rowOff>
    </xdr:from>
    <xdr:to>
      <xdr:col>5</xdr:col>
      <xdr:colOff>4764</xdr:colOff>
      <xdr:row>47</xdr:row>
      <xdr:rowOff>114300</xdr:rowOff>
    </xdr:to>
    <xdr:cxnSp macro="">
      <xdr:nvCxnSpPr>
        <xdr:cNvPr id="26" name="Gebogen verbindingslijn 94"/>
        <xdr:cNvCxnSpPr>
          <a:stCxn id="12" idx="2"/>
          <a:endCxn id="15" idx="0"/>
        </xdr:cNvCxnSpPr>
      </xdr:nvCxnSpPr>
      <xdr:spPr>
        <a:xfrm rot="5400000">
          <a:off x="-1097755" y="5107781"/>
          <a:ext cx="8296275" cy="4763"/>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19050</xdr:colOff>
      <xdr:row>24</xdr:row>
      <xdr:rowOff>76200</xdr:rowOff>
    </xdr:from>
    <xdr:to>
      <xdr:col>10</xdr:col>
      <xdr:colOff>495300</xdr:colOff>
      <xdr:row>47</xdr:row>
      <xdr:rowOff>114300</xdr:rowOff>
    </xdr:to>
    <xdr:cxnSp macro="">
      <xdr:nvCxnSpPr>
        <xdr:cNvPr id="27" name="Vorm 96"/>
        <xdr:cNvCxnSpPr>
          <a:stCxn id="20" idx="3"/>
          <a:endCxn id="10" idx="0"/>
        </xdr:cNvCxnSpPr>
      </xdr:nvCxnSpPr>
      <xdr:spPr>
        <a:xfrm>
          <a:off x="5505450" y="4838700"/>
          <a:ext cx="1085850" cy="4419600"/>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47</xdr:row>
      <xdr:rowOff>114300</xdr:rowOff>
    </xdr:from>
    <xdr:to>
      <xdr:col>9</xdr:col>
      <xdr:colOff>28575</xdr:colOff>
      <xdr:row>50</xdr:row>
      <xdr:rowOff>114300</xdr:rowOff>
    </xdr:to>
    <xdr:sp macro="" textlink="">
      <xdr:nvSpPr>
        <xdr:cNvPr id="28" name="Stroomdiagram: Beslissing 98"/>
        <xdr:cNvSpPr/>
      </xdr:nvSpPr>
      <xdr:spPr>
        <a:xfrm>
          <a:off x="4267200" y="9258300"/>
          <a:ext cx="1247775" cy="571500"/>
        </a:xfrm>
        <a:prstGeom prst="flowChartDecisi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800"/>
            <a:t>Selectie</a:t>
          </a:r>
        </a:p>
      </xdr:txBody>
    </xdr:sp>
    <xdr:clientData/>
  </xdr:twoCellAnchor>
  <xdr:twoCellAnchor>
    <xdr:from>
      <xdr:col>6</xdr:col>
      <xdr:colOff>600075</xdr:colOff>
      <xdr:row>35</xdr:row>
      <xdr:rowOff>9525</xdr:rowOff>
    </xdr:from>
    <xdr:to>
      <xdr:col>9</xdr:col>
      <xdr:colOff>19050</xdr:colOff>
      <xdr:row>38</xdr:row>
      <xdr:rowOff>9525</xdr:rowOff>
    </xdr:to>
    <xdr:sp macro="" textlink="">
      <xdr:nvSpPr>
        <xdr:cNvPr id="29" name="Stroomdiagram: Beslissing 101"/>
        <xdr:cNvSpPr/>
      </xdr:nvSpPr>
      <xdr:spPr>
        <a:xfrm>
          <a:off x="4257675" y="6867525"/>
          <a:ext cx="1247775" cy="571500"/>
        </a:xfrm>
        <a:prstGeom prst="flowChartDecisio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800"/>
            <a:t>Selectie</a:t>
          </a:r>
        </a:p>
      </xdr:txBody>
    </xdr:sp>
    <xdr:clientData/>
  </xdr:twoCellAnchor>
  <xdr:twoCellAnchor>
    <xdr:from>
      <xdr:col>8</xdr:col>
      <xdr:colOff>0</xdr:colOff>
      <xdr:row>34</xdr:row>
      <xdr:rowOff>19049</xdr:rowOff>
    </xdr:from>
    <xdr:to>
      <xdr:col>8</xdr:col>
      <xdr:colOff>4763</xdr:colOff>
      <xdr:row>35</xdr:row>
      <xdr:rowOff>9524</xdr:rowOff>
    </xdr:to>
    <xdr:cxnSp macro="">
      <xdr:nvCxnSpPr>
        <xdr:cNvPr id="30" name="Gebogen verbindingslijn 106"/>
        <xdr:cNvCxnSpPr>
          <a:stCxn id="5" idx="2"/>
          <a:endCxn id="29" idx="0"/>
        </xdr:cNvCxnSpPr>
      </xdr:nvCxnSpPr>
      <xdr:spPr>
        <a:xfrm rot="16200000" flipH="1">
          <a:off x="4788694" y="6774655"/>
          <a:ext cx="180975" cy="4763"/>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xdr:colOff>
      <xdr:row>3</xdr:row>
      <xdr:rowOff>104775</xdr:rowOff>
    </xdr:from>
    <xdr:to>
      <xdr:col>10</xdr:col>
      <xdr:colOff>495300</xdr:colOff>
      <xdr:row>47</xdr:row>
      <xdr:rowOff>114300</xdr:rowOff>
    </xdr:to>
    <xdr:cxnSp macro="">
      <xdr:nvCxnSpPr>
        <xdr:cNvPr id="31" name="Vorm 113"/>
        <xdr:cNvCxnSpPr>
          <a:stCxn id="8" idx="3"/>
          <a:endCxn id="10" idx="0"/>
        </xdr:cNvCxnSpPr>
      </xdr:nvCxnSpPr>
      <xdr:spPr>
        <a:xfrm>
          <a:off x="5495925" y="676275"/>
          <a:ext cx="1095375" cy="8582025"/>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19050</xdr:colOff>
      <xdr:row>36</xdr:row>
      <xdr:rowOff>104775</xdr:rowOff>
    </xdr:from>
    <xdr:to>
      <xdr:col>10</xdr:col>
      <xdr:colOff>495300</xdr:colOff>
      <xdr:row>47</xdr:row>
      <xdr:rowOff>114300</xdr:rowOff>
    </xdr:to>
    <xdr:cxnSp macro="">
      <xdr:nvCxnSpPr>
        <xdr:cNvPr id="32" name="Vorm 118"/>
        <xdr:cNvCxnSpPr>
          <a:stCxn id="29" idx="3"/>
          <a:endCxn id="10" idx="0"/>
        </xdr:cNvCxnSpPr>
      </xdr:nvCxnSpPr>
      <xdr:spPr>
        <a:xfrm>
          <a:off x="5505450" y="7153275"/>
          <a:ext cx="1085850" cy="2105025"/>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xdr:colOff>
      <xdr:row>36</xdr:row>
      <xdr:rowOff>104774</xdr:rowOff>
    </xdr:from>
    <xdr:to>
      <xdr:col>6</xdr:col>
      <xdr:colOff>600076</xdr:colOff>
      <xdr:row>47</xdr:row>
      <xdr:rowOff>114299</xdr:rowOff>
    </xdr:to>
    <xdr:cxnSp macro="">
      <xdr:nvCxnSpPr>
        <xdr:cNvPr id="33" name="Vorm 120"/>
        <xdr:cNvCxnSpPr>
          <a:stCxn id="29" idx="1"/>
          <a:endCxn id="15" idx="0"/>
        </xdr:cNvCxnSpPr>
      </xdr:nvCxnSpPr>
      <xdr:spPr>
        <a:xfrm rot="10800000" flipV="1">
          <a:off x="3048001" y="7153274"/>
          <a:ext cx="1209675" cy="2105025"/>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14289</xdr:colOff>
      <xdr:row>46</xdr:row>
      <xdr:rowOff>28574</xdr:rowOff>
    </xdr:from>
    <xdr:to>
      <xdr:col>8</xdr:col>
      <xdr:colOff>19051</xdr:colOff>
      <xdr:row>47</xdr:row>
      <xdr:rowOff>114299</xdr:rowOff>
    </xdr:to>
    <xdr:cxnSp macro="">
      <xdr:nvCxnSpPr>
        <xdr:cNvPr id="34" name="Gebogen verbindingslijn 122"/>
        <xdr:cNvCxnSpPr>
          <a:stCxn id="6" idx="2"/>
          <a:endCxn id="28" idx="0"/>
        </xdr:cNvCxnSpPr>
      </xdr:nvCxnSpPr>
      <xdr:spPr>
        <a:xfrm rot="5400000">
          <a:off x="4755357" y="9117806"/>
          <a:ext cx="276225" cy="4762"/>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28575</xdr:colOff>
      <xdr:row>49</xdr:row>
      <xdr:rowOff>19050</xdr:rowOff>
    </xdr:from>
    <xdr:to>
      <xdr:col>9</xdr:col>
      <xdr:colOff>495300</xdr:colOff>
      <xdr:row>49</xdr:row>
      <xdr:rowOff>23813</xdr:rowOff>
    </xdr:to>
    <xdr:cxnSp macro="">
      <xdr:nvCxnSpPr>
        <xdr:cNvPr id="35" name="Vorm 125"/>
        <xdr:cNvCxnSpPr>
          <a:stCxn id="28" idx="3"/>
          <a:endCxn id="10" idx="1"/>
        </xdr:cNvCxnSpPr>
      </xdr:nvCxnSpPr>
      <xdr:spPr>
        <a:xfrm>
          <a:off x="5514975" y="9544050"/>
          <a:ext cx="466725" cy="4763"/>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49</xdr:row>
      <xdr:rowOff>19049</xdr:rowOff>
    </xdr:from>
    <xdr:to>
      <xdr:col>7</xdr:col>
      <xdr:colOff>0</xdr:colOff>
      <xdr:row>49</xdr:row>
      <xdr:rowOff>23812</xdr:rowOff>
    </xdr:to>
    <xdr:cxnSp macro="">
      <xdr:nvCxnSpPr>
        <xdr:cNvPr id="36" name="Vorm 127"/>
        <xdr:cNvCxnSpPr>
          <a:stCxn id="28" idx="1"/>
          <a:endCxn id="15" idx="3"/>
        </xdr:cNvCxnSpPr>
      </xdr:nvCxnSpPr>
      <xdr:spPr>
        <a:xfrm rot="10800000" flipV="1">
          <a:off x="3657600" y="9544049"/>
          <a:ext cx="609600" cy="4763"/>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600075</xdr:colOff>
      <xdr:row>56</xdr:row>
      <xdr:rowOff>161925</xdr:rowOff>
    </xdr:from>
    <xdr:to>
      <xdr:col>2</xdr:col>
      <xdr:colOff>600075</xdr:colOff>
      <xdr:row>59</xdr:row>
      <xdr:rowOff>171450</xdr:rowOff>
    </xdr:to>
    <xdr:sp macro="" textlink="">
      <xdr:nvSpPr>
        <xdr:cNvPr id="37" name="Stroomdiagram: Proces 161"/>
        <xdr:cNvSpPr/>
      </xdr:nvSpPr>
      <xdr:spPr>
        <a:xfrm>
          <a:off x="600075" y="11020425"/>
          <a:ext cx="1219200" cy="58102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a:t>Evaluatie inspectietermijn</a:t>
          </a:r>
        </a:p>
      </xdr:txBody>
    </xdr:sp>
    <xdr:clientData/>
  </xdr:twoCellAnchor>
  <xdr:twoCellAnchor>
    <xdr:from>
      <xdr:col>2</xdr:col>
      <xdr:colOff>600076</xdr:colOff>
      <xdr:row>50</xdr:row>
      <xdr:rowOff>123825</xdr:rowOff>
    </xdr:from>
    <xdr:to>
      <xdr:col>5</xdr:col>
      <xdr:colOff>1</xdr:colOff>
      <xdr:row>58</xdr:row>
      <xdr:rowOff>71438</xdr:rowOff>
    </xdr:to>
    <xdr:cxnSp macro="">
      <xdr:nvCxnSpPr>
        <xdr:cNvPr id="38" name="Vorm 163"/>
        <xdr:cNvCxnSpPr>
          <a:stCxn id="15" idx="2"/>
          <a:endCxn id="37" idx="3"/>
        </xdr:cNvCxnSpPr>
      </xdr:nvCxnSpPr>
      <xdr:spPr>
        <a:xfrm rot="5400000">
          <a:off x="1697832" y="9960769"/>
          <a:ext cx="1471613" cy="1228725"/>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600076</xdr:colOff>
      <xdr:row>50</xdr:row>
      <xdr:rowOff>123825</xdr:rowOff>
    </xdr:from>
    <xdr:to>
      <xdr:col>10</xdr:col>
      <xdr:colOff>495301</xdr:colOff>
      <xdr:row>58</xdr:row>
      <xdr:rowOff>71438</xdr:rowOff>
    </xdr:to>
    <xdr:cxnSp macro="">
      <xdr:nvCxnSpPr>
        <xdr:cNvPr id="39" name="Vorm 165"/>
        <xdr:cNvCxnSpPr>
          <a:stCxn id="10" idx="2"/>
          <a:endCxn id="37" idx="3"/>
        </xdr:cNvCxnSpPr>
      </xdr:nvCxnSpPr>
      <xdr:spPr>
        <a:xfrm rot="5400000">
          <a:off x="3469482" y="8189119"/>
          <a:ext cx="1471613" cy="4772025"/>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600075</xdr:colOff>
      <xdr:row>5</xdr:row>
      <xdr:rowOff>1</xdr:rowOff>
    </xdr:from>
    <xdr:to>
      <xdr:col>2</xdr:col>
      <xdr:colOff>0</xdr:colOff>
      <xdr:row>56</xdr:row>
      <xdr:rowOff>161926</xdr:rowOff>
    </xdr:to>
    <xdr:cxnSp macro="">
      <xdr:nvCxnSpPr>
        <xdr:cNvPr id="40" name="Gebogen verbindingslijn 167"/>
        <xdr:cNvCxnSpPr>
          <a:stCxn id="37" idx="0"/>
          <a:endCxn id="2" idx="2"/>
        </xdr:cNvCxnSpPr>
      </xdr:nvCxnSpPr>
      <xdr:spPr>
        <a:xfrm rot="5400000" flipH="1" flipV="1">
          <a:off x="-3819525" y="5981701"/>
          <a:ext cx="10067925" cy="9525"/>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590550</xdr:colOff>
      <xdr:row>15</xdr:row>
      <xdr:rowOff>19050</xdr:rowOff>
    </xdr:from>
    <xdr:to>
      <xdr:col>8</xdr:col>
      <xdr:colOff>590550</xdr:colOff>
      <xdr:row>18</xdr:row>
      <xdr:rowOff>28575</xdr:rowOff>
    </xdr:to>
    <xdr:sp macro="" textlink="">
      <xdr:nvSpPr>
        <xdr:cNvPr id="41" name="Stroomdiagram: Proces 174"/>
        <xdr:cNvSpPr/>
      </xdr:nvSpPr>
      <xdr:spPr>
        <a:xfrm>
          <a:off x="4248150" y="3067050"/>
          <a:ext cx="1219200" cy="58102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900"/>
            <a:t>Gedeeltelijke</a:t>
          </a:r>
          <a:r>
            <a:rPr lang="nl-NL" sz="900" baseline="0"/>
            <a:t> toegankelijkheid/isolatie verwijderen</a:t>
          </a:r>
          <a:endParaRPr lang="nl-NL" sz="900"/>
        </a:p>
      </xdr:txBody>
    </xdr:sp>
    <xdr:clientData/>
  </xdr:twoCellAnchor>
  <xdr:twoCellAnchor>
    <xdr:from>
      <xdr:col>7</xdr:col>
      <xdr:colOff>590551</xdr:colOff>
      <xdr:row>18</xdr:row>
      <xdr:rowOff>28574</xdr:rowOff>
    </xdr:from>
    <xdr:to>
      <xdr:col>8</xdr:col>
      <xdr:colOff>1</xdr:colOff>
      <xdr:row>18</xdr:row>
      <xdr:rowOff>190499</xdr:rowOff>
    </xdr:to>
    <xdr:cxnSp macro="">
      <xdr:nvCxnSpPr>
        <xdr:cNvPr id="42" name="Gebogen verbindingslijn 176"/>
        <xdr:cNvCxnSpPr>
          <a:stCxn id="41" idx="2"/>
          <a:endCxn id="4" idx="0"/>
        </xdr:cNvCxnSpPr>
      </xdr:nvCxnSpPr>
      <xdr:spPr>
        <a:xfrm rot="16200000" flipH="1">
          <a:off x="4786313" y="3719512"/>
          <a:ext cx="161925" cy="19050"/>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600075</xdr:colOff>
      <xdr:row>27</xdr:row>
      <xdr:rowOff>9525</xdr:rowOff>
    </xdr:from>
    <xdr:to>
      <xdr:col>8</xdr:col>
      <xdr:colOff>600075</xdr:colOff>
      <xdr:row>30</xdr:row>
      <xdr:rowOff>19050</xdr:rowOff>
    </xdr:to>
    <xdr:sp macro="" textlink="">
      <xdr:nvSpPr>
        <xdr:cNvPr id="43" name="Stroomdiagram: Proces 179"/>
        <xdr:cNvSpPr/>
      </xdr:nvSpPr>
      <xdr:spPr>
        <a:xfrm>
          <a:off x="4257675" y="5343525"/>
          <a:ext cx="1219200" cy="58102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900"/>
            <a:t>Uitbreiding </a:t>
          </a:r>
          <a:r>
            <a:rPr lang="nl-NL" sz="900" baseline="0"/>
            <a:t>toegankelijkheid/isolatie verwijderen</a:t>
          </a:r>
          <a:endParaRPr lang="nl-NL" sz="900"/>
        </a:p>
      </xdr:txBody>
    </xdr:sp>
    <xdr:clientData/>
  </xdr:twoCellAnchor>
  <xdr:twoCellAnchor>
    <xdr:from>
      <xdr:col>7</xdr:col>
      <xdr:colOff>600075</xdr:colOff>
      <xdr:row>30</xdr:row>
      <xdr:rowOff>19049</xdr:rowOff>
    </xdr:from>
    <xdr:to>
      <xdr:col>8</xdr:col>
      <xdr:colOff>0</xdr:colOff>
      <xdr:row>31</xdr:row>
      <xdr:rowOff>9524</xdr:rowOff>
    </xdr:to>
    <xdr:cxnSp macro="">
      <xdr:nvCxnSpPr>
        <xdr:cNvPr id="44" name="Gebogen verbindingslijn 181"/>
        <xdr:cNvCxnSpPr>
          <a:stCxn id="43" idx="2"/>
          <a:endCxn id="5" idx="0"/>
        </xdr:cNvCxnSpPr>
      </xdr:nvCxnSpPr>
      <xdr:spPr>
        <a:xfrm rot="16200000" flipH="1">
          <a:off x="4781550" y="6010274"/>
          <a:ext cx="180975" cy="9525"/>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4763</xdr:colOff>
      <xdr:row>14</xdr:row>
      <xdr:rowOff>38100</xdr:rowOff>
    </xdr:from>
    <xdr:to>
      <xdr:col>8</xdr:col>
      <xdr:colOff>600075</xdr:colOff>
      <xdr:row>28</xdr:row>
      <xdr:rowOff>109538</xdr:rowOff>
    </xdr:to>
    <xdr:cxnSp macro="">
      <xdr:nvCxnSpPr>
        <xdr:cNvPr id="45" name="Gebogen verbindingslijn 185"/>
        <xdr:cNvCxnSpPr>
          <a:stCxn id="14" idx="2"/>
          <a:endCxn id="43" idx="3"/>
        </xdr:cNvCxnSpPr>
      </xdr:nvCxnSpPr>
      <xdr:spPr>
        <a:xfrm rot="16200000" flipH="1">
          <a:off x="3810000" y="3967163"/>
          <a:ext cx="2738438" cy="595312"/>
        </a:xfrm>
        <a:prstGeom prst="bentConnector4">
          <a:avLst>
            <a:gd name="adj1" fmla="val 2609"/>
            <a:gd name="adj2" fmla="val 1432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4763</xdr:colOff>
      <xdr:row>25</xdr:row>
      <xdr:rowOff>171450</xdr:rowOff>
    </xdr:from>
    <xdr:to>
      <xdr:col>9</xdr:col>
      <xdr:colOff>9525</xdr:colOff>
      <xdr:row>40</xdr:row>
      <xdr:rowOff>109538</xdr:rowOff>
    </xdr:to>
    <xdr:cxnSp macro="">
      <xdr:nvCxnSpPr>
        <xdr:cNvPr id="46" name="Gebogen verbindingslijn 185"/>
        <xdr:cNvCxnSpPr>
          <a:stCxn id="20" idx="2"/>
          <a:endCxn id="7" idx="3"/>
        </xdr:cNvCxnSpPr>
      </xdr:nvCxnSpPr>
      <xdr:spPr>
        <a:xfrm rot="16200000" flipH="1">
          <a:off x="3790950" y="6215063"/>
          <a:ext cx="2795588" cy="614362"/>
        </a:xfrm>
        <a:prstGeom prst="bentConnector4">
          <a:avLst>
            <a:gd name="adj1" fmla="val 4259"/>
            <a:gd name="adj2" fmla="val 203876"/>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4763</xdr:colOff>
      <xdr:row>14</xdr:row>
      <xdr:rowOff>38100</xdr:rowOff>
    </xdr:from>
    <xdr:to>
      <xdr:col>9</xdr:col>
      <xdr:colOff>9525</xdr:colOff>
      <xdr:row>40</xdr:row>
      <xdr:rowOff>109538</xdr:rowOff>
    </xdr:to>
    <xdr:cxnSp macro="">
      <xdr:nvCxnSpPr>
        <xdr:cNvPr id="47" name="Gebogen verbindingslijn 185"/>
        <xdr:cNvCxnSpPr>
          <a:stCxn id="14" idx="2"/>
          <a:endCxn id="7" idx="3"/>
        </xdr:cNvCxnSpPr>
      </xdr:nvCxnSpPr>
      <xdr:spPr>
        <a:xfrm rot="16200000" flipH="1">
          <a:off x="2676525" y="5100638"/>
          <a:ext cx="5024438" cy="614362"/>
        </a:xfrm>
        <a:prstGeom prst="bentConnector4">
          <a:avLst>
            <a:gd name="adj1" fmla="val 1232"/>
            <a:gd name="adj2" fmla="val 203876"/>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52</xdr:row>
      <xdr:rowOff>0</xdr:rowOff>
    </xdr:from>
    <xdr:to>
      <xdr:col>9</xdr:col>
      <xdr:colOff>0</xdr:colOff>
      <xdr:row>55</xdr:row>
      <xdr:rowOff>9525</xdr:rowOff>
    </xdr:to>
    <xdr:sp macro="" textlink="">
      <xdr:nvSpPr>
        <xdr:cNvPr id="48" name="Stroomdiagram: Proces 204"/>
        <xdr:cNvSpPr/>
      </xdr:nvSpPr>
      <xdr:spPr>
        <a:xfrm>
          <a:off x="4267200" y="10096500"/>
          <a:ext cx="1219200" cy="581025"/>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nl-NL" sz="1100"/>
            <a:t>Online</a:t>
          </a:r>
          <a:r>
            <a:rPr lang="nl-NL" sz="1100" baseline="0"/>
            <a:t> Monitoring</a:t>
          </a:r>
          <a:endParaRPr lang="nl-NL" sz="1100"/>
        </a:p>
      </xdr:txBody>
    </xdr:sp>
    <xdr:clientData/>
  </xdr:twoCellAnchor>
  <xdr:twoCellAnchor>
    <xdr:from>
      <xdr:col>8</xdr:col>
      <xdr:colOff>0</xdr:colOff>
      <xdr:row>50</xdr:row>
      <xdr:rowOff>114300</xdr:rowOff>
    </xdr:from>
    <xdr:to>
      <xdr:col>8</xdr:col>
      <xdr:colOff>14288</xdr:colOff>
      <xdr:row>52</xdr:row>
      <xdr:rowOff>0</xdr:rowOff>
    </xdr:to>
    <xdr:cxnSp macro="">
      <xdr:nvCxnSpPr>
        <xdr:cNvPr id="49" name="Gebogen verbindingslijn 206"/>
        <xdr:cNvCxnSpPr>
          <a:stCxn id="28" idx="2"/>
          <a:endCxn id="48" idx="0"/>
        </xdr:cNvCxnSpPr>
      </xdr:nvCxnSpPr>
      <xdr:spPr>
        <a:xfrm rot="5400000">
          <a:off x="4750594" y="9956006"/>
          <a:ext cx="266700" cy="14288"/>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600076</xdr:colOff>
      <xdr:row>55</xdr:row>
      <xdr:rowOff>9525</xdr:rowOff>
    </xdr:from>
    <xdr:to>
      <xdr:col>8</xdr:col>
      <xdr:colOff>1</xdr:colOff>
      <xdr:row>58</xdr:row>
      <xdr:rowOff>71438</xdr:rowOff>
    </xdr:to>
    <xdr:cxnSp macro="">
      <xdr:nvCxnSpPr>
        <xdr:cNvPr id="50" name="Gebogen verbindingslijn 207"/>
        <xdr:cNvCxnSpPr>
          <a:stCxn id="48" idx="2"/>
          <a:endCxn id="37" idx="3"/>
        </xdr:cNvCxnSpPr>
      </xdr:nvCxnSpPr>
      <xdr:spPr>
        <a:xfrm rot="5400000">
          <a:off x="3031332" y="9465469"/>
          <a:ext cx="633413" cy="3057525"/>
        </a:xfrm>
        <a:prstGeom prst="bentConnector2">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37</xdr:row>
      <xdr:rowOff>123825</xdr:rowOff>
    </xdr:from>
    <xdr:to>
      <xdr:col>7</xdr:col>
      <xdr:colOff>19050</xdr:colOff>
      <xdr:row>44</xdr:row>
      <xdr:rowOff>119063</xdr:rowOff>
    </xdr:to>
    <xdr:cxnSp macro="">
      <xdr:nvCxnSpPr>
        <xdr:cNvPr id="51" name="Gekromde verbindingslijn 222"/>
        <xdr:cNvCxnSpPr>
          <a:endCxn id="6" idx="1"/>
        </xdr:cNvCxnSpPr>
      </xdr:nvCxnSpPr>
      <xdr:spPr>
        <a:xfrm rot="16200000" flipH="1">
          <a:off x="3002756" y="7408069"/>
          <a:ext cx="1328738" cy="1238250"/>
        </a:xfrm>
        <a:prstGeom prst="curvedConnector2">
          <a:avLst/>
        </a:prstGeom>
        <a:ln>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44</xdr:row>
      <xdr:rowOff>119062</xdr:rowOff>
    </xdr:from>
    <xdr:to>
      <xdr:col>7</xdr:col>
      <xdr:colOff>19050</xdr:colOff>
      <xdr:row>47</xdr:row>
      <xdr:rowOff>114299</xdr:rowOff>
    </xdr:to>
    <xdr:cxnSp macro="">
      <xdr:nvCxnSpPr>
        <xdr:cNvPr id="52" name="Gekromde verbindingslijn 222"/>
        <xdr:cNvCxnSpPr>
          <a:stCxn id="6" idx="1"/>
          <a:endCxn id="15" idx="0"/>
        </xdr:cNvCxnSpPr>
      </xdr:nvCxnSpPr>
      <xdr:spPr>
        <a:xfrm rot="10800000" flipV="1">
          <a:off x="3048000" y="8691562"/>
          <a:ext cx="1238250" cy="566737"/>
        </a:xfrm>
        <a:prstGeom prst="curvedConnector2">
          <a:avLst/>
        </a:prstGeom>
        <a:ln>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artero\AppData\Local\Microsoft\Windows\Temporary%20Internet%20Files\Content.Outlook\907YWP8O\Lifecycle%20costing%20CUI%20management(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TORK_PC\Geerthenk.wijnants\Stork\Projecten\WCM_CUI\RB_CUI_Management\ToolBP_CuiManagementPlanning(Mei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artero\OneDrive%20-%20DEKRA%20SE\Projects\CUI\WCM%20CUI%20project\Meetings\werkgroep%20RBI\ToolBP_CuiManagementPlanning(Mei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electieleidraad%20NDO%20v0.3_MRober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aartero/OneDrive%20-%20DEKRA%20SE/Projects/CUI/WCM%20CUI%20project/Meetings/werkgroep%20RBI/ToolBP_CuiManagementPlanning(Mei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sheetName val="Scenario's"/>
      <sheetName val="Life cycle costing"/>
      <sheetName val="Estimation formulae"/>
      <sheetName val="Referenties"/>
      <sheetName val="NDT Effectiviteit"/>
      <sheetName val="Scheidingsblad"/>
      <sheetName val="Input and Output"/>
      <sheetName val="Source INSU 2002"/>
      <sheetName val="Source SCAFF 2004"/>
    </sheetNames>
    <sheetDataSet>
      <sheetData sheetId="0"/>
      <sheetData sheetId="1"/>
      <sheetData sheetId="2"/>
      <sheetData sheetId="3">
        <row r="5">
          <cell r="C5">
            <v>10</v>
          </cell>
        </row>
        <row r="6">
          <cell r="C6">
            <v>5</v>
          </cell>
        </row>
        <row r="8">
          <cell r="C8">
            <v>15</v>
          </cell>
        </row>
      </sheetData>
      <sheetData sheetId="4"/>
      <sheetData sheetId="5">
        <row r="2">
          <cell r="P2" t="str">
            <v>1) 	Visuele inspectie met of zonder uitpakken.</v>
          </cell>
        </row>
        <row r="40">
          <cell r="C40" t="str">
            <v>Hoog</v>
          </cell>
        </row>
        <row r="41">
          <cell r="C41" t="str">
            <v>Laag</v>
          </cell>
        </row>
      </sheetData>
      <sheetData sheetId="6"/>
      <sheetData sheetId="7">
        <row r="31">
          <cell r="J31">
            <v>728.05079727401665</v>
          </cell>
        </row>
        <row r="36">
          <cell r="J36">
            <v>1716.1197364316106</v>
          </cell>
        </row>
      </sheetData>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sheetName val="Installatie"/>
      <sheetName val="Weergave"/>
      <sheetName val="NEN-EN 16991"/>
    </sheetNames>
    <sheetDataSet>
      <sheetData sheetId="0" refreshError="1"/>
      <sheetData sheetId="1" refreshError="1"/>
      <sheetData sheetId="2" refreshError="1"/>
      <sheetData sheetId="3">
        <row r="3">
          <cell r="AB3">
            <v>10</v>
          </cell>
          <cell r="AC3">
            <v>110</v>
          </cell>
          <cell r="AD3">
            <v>1100</v>
          </cell>
          <cell r="AE3">
            <v>11000</v>
          </cell>
          <cell r="AF3">
            <v>107500</v>
          </cell>
        </row>
        <row r="4">
          <cell r="AB4">
            <v>1.6666666666666667</v>
          </cell>
          <cell r="AC4">
            <v>18.333333333333332</v>
          </cell>
          <cell r="AD4">
            <v>183.33333333333334</v>
          </cell>
          <cell r="AE4">
            <v>1833.3333333333333</v>
          </cell>
          <cell r="AF4">
            <v>17916.666666666668</v>
          </cell>
        </row>
        <row r="5">
          <cell r="AB5">
            <v>0.33333333333333331</v>
          </cell>
          <cell r="AC5">
            <v>3.6666666666666665</v>
          </cell>
          <cell r="AD5">
            <v>36.666666666666664</v>
          </cell>
          <cell r="AE5">
            <v>366.66666666666669</v>
          </cell>
          <cell r="AF5">
            <v>3583.3333333333335</v>
          </cell>
        </row>
        <row r="6">
          <cell r="AB6">
            <v>6.6666666666666666E-2</v>
          </cell>
          <cell r="AC6">
            <v>0.73333333333333328</v>
          </cell>
          <cell r="AD6">
            <v>7.333333333333333</v>
          </cell>
          <cell r="AE6">
            <v>73.333333333333329</v>
          </cell>
          <cell r="AF6">
            <v>716.66666666666663</v>
          </cell>
        </row>
        <row r="7">
          <cell r="AB7">
            <v>8.8888888888888889E-3</v>
          </cell>
          <cell r="AC7">
            <v>9.7777777777777783E-2</v>
          </cell>
          <cell r="AD7">
            <v>0.97777777777777775</v>
          </cell>
          <cell r="AE7">
            <v>9.7777777777777786</v>
          </cell>
          <cell r="AF7">
            <v>95.555555555555557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sheetName val="Installatie"/>
      <sheetName val="Weergave"/>
      <sheetName val="NEN-EN 16991"/>
    </sheetNames>
    <sheetDataSet>
      <sheetData sheetId="0"/>
      <sheetData sheetId="1"/>
      <sheetData sheetId="2"/>
      <sheetData sheetId="3">
        <row r="3">
          <cell r="AB3">
            <v>10</v>
          </cell>
          <cell r="AC3">
            <v>110</v>
          </cell>
          <cell r="AD3">
            <v>1100</v>
          </cell>
          <cell r="AE3">
            <v>11000</v>
          </cell>
          <cell r="AF3">
            <v>107500</v>
          </cell>
        </row>
        <row r="4">
          <cell r="AB4">
            <v>1.6666666666666667</v>
          </cell>
          <cell r="AC4">
            <v>18.333333333333332</v>
          </cell>
          <cell r="AD4">
            <v>183.33333333333334</v>
          </cell>
          <cell r="AE4">
            <v>1833.3333333333333</v>
          </cell>
          <cell r="AF4">
            <v>17916.666666666668</v>
          </cell>
        </row>
        <row r="5">
          <cell r="AB5">
            <v>0.33333333333333331</v>
          </cell>
          <cell r="AC5">
            <v>3.6666666666666665</v>
          </cell>
          <cell r="AD5">
            <v>36.666666666666664</v>
          </cell>
          <cell r="AE5">
            <v>366.66666666666669</v>
          </cell>
          <cell r="AF5">
            <v>3583.3333333333335</v>
          </cell>
        </row>
        <row r="6">
          <cell r="AB6">
            <v>6.6666666666666666E-2</v>
          </cell>
          <cell r="AC6">
            <v>0.73333333333333328</v>
          </cell>
          <cell r="AD6">
            <v>7.333333333333333</v>
          </cell>
          <cell r="AE6">
            <v>73.333333333333329</v>
          </cell>
          <cell r="AF6">
            <v>716.66666666666663</v>
          </cell>
        </row>
        <row r="7">
          <cell r="AB7">
            <v>8.8888888888888889E-3</v>
          </cell>
          <cell r="AC7">
            <v>9.7777777777777783E-2</v>
          </cell>
          <cell r="AD7">
            <v>0.97777777777777775</v>
          </cell>
          <cell r="AE7">
            <v>9.7777777777777786</v>
          </cell>
          <cell r="AF7">
            <v>95.555555555555557</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omschema"/>
      <sheetName val="SelectieTool"/>
      <sheetName val="NDO Technieken"/>
    </sheetNames>
    <sheetDataSet>
      <sheetData sheetId="0"/>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sheetName val="Installatie"/>
      <sheetName val="Weergave"/>
      <sheetName val="NEN-EN 16991"/>
    </sheetNames>
    <sheetDataSet>
      <sheetData sheetId="0"/>
      <sheetData sheetId="1"/>
      <sheetData sheetId="2"/>
      <sheetData sheetId="3">
        <row r="3">
          <cell r="AB3">
            <v>10</v>
          </cell>
          <cell r="AC3">
            <v>110</v>
          </cell>
          <cell r="AD3">
            <v>1100</v>
          </cell>
          <cell r="AE3">
            <v>11000</v>
          </cell>
          <cell r="AF3">
            <v>107500</v>
          </cell>
        </row>
        <row r="4">
          <cell r="AB4">
            <v>1.6666666666666667</v>
          </cell>
          <cell r="AC4">
            <v>18.333333333333332</v>
          </cell>
          <cell r="AD4">
            <v>183.33333333333334</v>
          </cell>
          <cell r="AE4">
            <v>1833.3333333333333</v>
          </cell>
          <cell r="AF4">
            <v>17916.666666666668</v>
          </cell>
        </row>
        <row r="5">
          <cell r="AB5">
            <v>0.33333333333333331</v>
          </cell>
          <cell r="AC5">
            <v>3.6666666666666665</v>
          </cell>
          <cell r="AD5">
            <v>36.666666666666664</v>
          </cell>
          <cell r="AE5">
            <v>366.66666666666669</v>
          </cell>
          <cell r="AF5">
            <v>3583.3333333333335</v>
          </cell>
        </row>
        <row r="6">
          <cell r="AB6">
            <v>6.6666666666666666E-2</v>
          </cell>
          <cell r="AC6">
            <v>0.73333333333333328</v>
          </cell>
          <cell r="AD6">
            <v>7.333333333333333</v>
          </cell>
          <cell r="AE6">
            <v>73.333333333333329</v>
          </cell>
          <cell r="AF6">
            <v>716.66666666666663</v>
          </cell>
        </row>
        <row r="7">
          <cell r="AB7">
            <v>8.8888888888888889E-3</v>
          </cell>
          <cell r="AC7">
            <v>9.7777777777777783E-2</v>
          </cell>
          <cell r="AD7">
            <v>0.97777777777777775</v>
          </cell>
          <cell r="AE7">
            <v>9.7777777777777786</v>
          </cell>
          <cell r="AF7">
            <v>95.555555555555557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H49"/>
  <sheetViews>
    <sheetView showRowColHeaders="0" tabSelected="1" zoomScale="85" zoomScaleNormal="85" workbookViewId="0">
      <selection activeCell="H4" sqref="H4"/>
    </sheetView>
  </sheetViews>
  <sheetFormatPr defaultColWidth="0" defaultRowHeight="15" customHeight="1" zeroHeight="1" x14ac:dyDescent="0.3"/>
  <cols>
    <col min="1" max="1" width="25" style="48" customWidth="1"/>
    <col min="2" max="2" width="9.140625" style="48" customWidth="1"/>
    <col min="3" max="3" width="36.28515625" style="48" customWidth="1"/>
    <col min="4" max="4" width="11.7109375" style="48" customWidth="1"/>
    <col min="5" max="5" width="27" style="48" customWidth="1"/>
    <col min="6" max="6" width="56.42578125" style="48" customWidth="1"/>
    <col min="7" max="7" width="9.140625" style="48" customWidth="1"/>
    <col min="8" max="8" width="0.140625" style="48" customWidth="1"/>
    <col min="9" max="16384" width="9.140625" style="48" hidden="1"/>
  </cols>
  <sheetData>
    <row r="1" spans="1:8" ht="45.75" thickBot="1" x14ac:dyDescent="0.35">
      <c r="A1" s="46"/>
      <c r="B1" s="46"/>
      <c r="C1" s="46"/>
      <c r="D1" s="46"/>
      <c r="E1" s="46"/>
      <c r="F1" s="46"/>
      <c r="G1" s="46"/>
      <c r="H1" s="47" t="s">
        <v>63</v>
      </c>
    </row>
    <row r="2" spans="1:8" x14ac:dyDescent="0.3">
      <c r="A2" s="46"/>
      <c r="B2" s="49"/>
      <c r="C2" s="50"/>
      <c r="D2" s="50"/>
      <c r="E2" s="50"/>
      <c r="F2" s="50"/>
      <c r="G2" s="51"/>
      <c r="H2" s="52"/>
    </row>
    <row r="3" spans="1:8" ht="15.75" thickBot="1" x14ac:dyDescent="0.35">
      <c r="A3" s="46"/>
      <c r="B3" s="53"/>
      <c r="C3" s="54"/>
      <c r="D3" s="54"/>
      <c r="E3" s="54"/>
      <c r="F3" s="54"/>
      <c r="G3" s="55"/>
      <c r="H3" s="52"/>
    </row>
    <row r="4" spans="1:8" ht="27.75" x14ac:dyDescent="0.45">
      <c r="A4" s="46"/>
      <c r="B4" s="56"/>
      <c r="C4" s="57" t="s">
        <v>64</v>
      </c>
      <c r="D4" s="58"/>
      <c r="E4" s="58"/>
      <c r="F4" s="58"/>
      <c r="G4" s="56"/>
      <c r="H4" s="52"/>
    </row>
    <row r="5" spans="1:8" x14ac:dyDescent="0.3">
      <c r="A5" s="46"/>
      <c r="B5" s="56"/>
      <c r="C5" s="59" t="s">
        <v>65</v>
      </c>
      <c r="D5" s="60" t="s">
        <v>66</v>
      </c>
      <c r="E5" s="60"/>
      <c r="F5" s="58"/>
      <c r="G5" s="56"/>
      <c r="H5" s="52"/>
    </row>
    <row r="6" spans="1:8" x14ac:dyDescent="0.3">
      <c r="A6" s="46"/>
      <c r="B6" s="56"/>
      <c r="C6" s="60" t="s">
        <v>78</v>
      </c>
      <c r="D6" s="58"/>
      <c r="E6" s="58"/>
      <c r="F6" s="58"/>
      <c r="G6" s="56"/>
      <c r="H6" s="52"/>
    </row>
    <row r="7" spans="1:8" x14ac:dyDescent="0.3">
      <c r="A7" s="46"/>
      <c r="B7" s="56"/>
      <c r="C7" s="60" t="s">
        <v>79</v>
      </c>
      <c r="D7" s="58"/>
      <c r="E7" s="58"/>
      <c r="F7" s="58"/>
      <c r="G7" s="56"/>
      <c r="H7" s="52"/>
    </row>
    <row r="8" spans="1:8" x14ac:dyDescent="0.3">
      <c r="A8" s="46"/>
      <c r="B8" s="56"/>
      <c r="C8" s="60" t="s">
        <v>82</v>
      </c>
      <c r="D8" s="58"/>
      <c r="E8" s="58"/>
      <c r="F8" s="58"/>
      <c r="G8" s="56"/>
      <c r="H8" s="52"/>
    </row>
    <row r="9" spans="1:8" x14ac:dyDescent="0.3">
      <c r="A9" s="46"/>
      <c r="B9" s="56"/>
      <c r="C9" s="60"/>
      <c r="D9" s="58"/>
      <c r="E9" s="58"/>
      <c r="F9" s="58"/>
      <c r="G9" s="56"/>
      <c r="H9" s="52"/>
    </row>
    <row r="10" spans="1:8" x14ac:dyDescent="0.3">
      <c r="A10" s="46"/>
      <c r="B10" s="56"/>
      <c r="C10" s="60" t="s">
        <v>67</v>
      </c>
      <c r="D10" s="58"/>
      <c r="E10" s="58"/>
      <c r="F10" s="58"/>
      <c r="G10" s="56"/>
      <c r="H10" s="52"/>
    </row>
    <row r="11" spans="1:8" x14ac:dyDescent="0.3">
      <c r="A11" s="46"/>
      <c r="B11" s="56"/>
      <c r="C11" s="60" t="s">
        <v>68</v>
      </c>
      <c r="D11" s="58"/>
      <c r="E11" s="58"/>
      <c r="F11" s="58"/>
      <c r="G11" s="56"/>
      <c r="H11" s="52"/>
    </row>
    <row r="12" spans="1:8" x14ac:dyDescent="0.3">
      <c r="A12" s="46"/>
      <c r="B12" s="56"/>
      <c r="C12" s="60" t="s">
        <v>69</v>
      </c>
      <c r="D12" s="58"/>
      <c r="E12" s="58"/>
      <c r="F12" s="58"/>
      <c r="G12" s="56"/>
      <c r="H12" s="52"/>
    </row>
    <row r="13" spans="1:8" x14ac:dyDescent="0.3">
      <c r="A13" s="46"/>
      <c r="B13" s="56"/>
      <c r="C13" s="60" t="s">
        <v>70</v>
      </c>
      <c r="D13" s="58"/>
      <c r="E13" s="58"/>
      <c r="F13" s="58"/>
      <c r="G13" s="56"/>
      <c r="H13" s="52"/>
    </row>
    <row r="14" spans="1:8" x14ac:dyDescent="0.3">
      <c r="A14" s="46"/>
      <c r="B14" s="56"/>
      <c r="C14" s="60"/>
      <c r="D14" s="58"/>
      <c r="E14" s="58"/>
      <c r="F14" s="58"/>
      <c r="G14" s="56"/>
      <c r="H14" s="52"/>
    </row>
    <row r="15" spans="1:8" ht="15.75" x14ac:dyDescent="0.35">
      <c r="A15" s="46"/>
      <c r="B15" s="56"/>
      <c r="C15" s="60" t="s">
        <v>71</v>
      </c>
      <c r="D15" s="58"/>
      <c r="E15" s="58"/>
      <c r="F15" s="58"/>
      <c r="G15" s="56"/>
      <c r="H15" s="52"/>
    </row>
    <row r="16" spans="1:8" x14ac:dyDescent="0.3">
      <c r="A16" s="46"/>
      <c r="B16" s="56"/>
      <c r="C16" s="62" t="s">
        <v>72</v>
      </c>
      <c r="D16" s="63" t="s">
        <v>73</v>
      </c>
      <c r="E16" s="64"/>
      <c r="F16" s="58"/>
      <c r="G16" s="56"/>
      <c r="H16" s="52"/>
    </row>
    <row r="17" spans="1:8" x14ac:dyDescent="0.3">
      <c r="A17" s="46"/>
      <c r="B17" s="56"/>
      <c r="C17" s="62" t="s">
        <v>74</v>
      </c>
      <c r="D17" s="65" t="s">
        <v>75</v>
      </c>
      <c r="E17" s="64"/>
      <c r="F17" s="58"/>
      <c r="G17" s="56"/>
      <c r="H17" s="52"/>
    </row>
    <row r="18" spans="1:8" x14ac:dyDescent="0.3">
      <c r="A18" s="46"/>
      <c r="B18" s="56"/>
      <c r="C18" s="62"/>
      <c r="D18" s="64"/>
      <c r="E18" s="64"/>
      <c r="F18" s="58"/>
      <c r="G18" s="56"/>
      <c r="H18" s="52"/>
    </row>
    <row r="19" spans="1:8" x14ac:dyDescent="0.3">
      <c r="A19" s="46"/>
      <c r="B19" s="56"/>
      <c r="C19" s="66" t="s">
        <v>76</v>
      </c>
      <c r="D19" s="64"/>
      <c r="E19" s="64"/>
      <c r="F19" s="58"/>
      <c r="G19" s="56"/>
      <c r="H19" s="52"/>
    </row>
    <row r="20" spans="1:8" x14ac:dyDescent="0.3">
      <c r="A20" s="46"/>
      <c r="B20" s="56"/>
      <c r="C20" s="67" t="s">
        <v>104</v>
      </c>
      <c r="D20" s="68"/>
      <c r="E20" s="68"/>
      <c r="F20" s="85" t="s">
        <v>103</v>
      </c>
      <c r="G20" s="56"/>
      <c r="H20" s="52"/>
    </row>
    <row r="21" spans="1:8" x14ac:dyDescent="0.3">
      <c r="A21" s="46"/>
      <c r="B21" s="56"/>
      <c r="C21" s="67" t="s">
        <v>101</v>
      </c>
      <c r="D21" s="68"/>
      <c r="E21" s="68"/>
      <c r="F21" s="85" t="s">
        <v>102</v>
      </c>
      <c r="G21" s="56"/>
      <c r="H21" s="52"/>
    </row>
    <row r="22" spans="1:8" x14ac:dyDescent="0.3">
      <c r="A22" s="46"/>
      <c r="B22" s="56"/>
      <c r="C22" s="67"/>
      <c r="D22" s="68"/>
      <c r="E22" s="68"/>
      <c r="F22" s="58"/>
      <c r="G22" s="56"/>
      <c r="H22" s="52"/>
    </row>
    <row r="23" spans="1:8" x14ac:dyDescent="0.3">
      <c r="A23" s="46"/>
      <c r="B23" s="56"/>
      <c r="C23" s="66" t="s">
        <v>77</v>
      </c>
      <c r="D23" s="64"/>
      <c r="E23" s="64"/>
      <c r="F23" s="58"/>
      <c r="G23" s="56"/>
      <c r="H23" s="52"/>
    </row>
    <row r="24" spans="1:8" x14ac:dyDescent="0.3">
      <c r="A24" s="46"/>
      <c r="B24" s="56"/>
      <c r="C24" s="61" t="s">
        <v>80</v>
      </c>
      <c r="D24" s="64"/>
      <c r="E24" s="64"/>
      <c r="F24" s="58"/>
      <c r="G24" s="56"/>
      <c r="H24" s="52"/>
    </row>
    <row r="25" spans="1:8" x14ac:dyDescent="0.3">
      <c r="A25" s="46"/>
      <c r="B25" s="56"/>
      <c r="C25" s="61" t="s">
        <v>81</v>
      </c>
      <c r="D25" s="64"/>
      <c r="E25" s="64"/>
      <c r="F25" s="58"/>
      <c r="G25" s="56"/>
      <c r="H25" s="52"/>
    </row>
    <row r="26" spans="1:8" ht="15.75" thickBot="1" x14ac:dyDescent="0.35">
      <c r="A26" s="46" t="s">
        <v>83</v>
      </c>
      <c r="B26" s="56"/>
      <c r="C26" s="69"/>
      <c r="D26" s="70"/>
      <c r="E26" s="70"/>
      <c r="F26" s="71"/>
      <c r="G26" s="56"/>
      <c r="H26" s="52"/>
    </row>
    <row r="27" spans="1:8" x14ac:dyDescent="0.3">
      <c r="A27" s="46"/>
      <c r="B27" s="53"/>
      <c r="C27" s="50"/>
      <c r="D27" s="50"/>
      <c r="E27" s="50"/>
      <c r="F27" s="50"/>
      <c r="G27" s="72"/>
      <c r="H27" s="52"/>
    </row>
    <row r="28" spans="1:8" ht="15.75" thickBot="1" x14ac:dyDescent="0.35">
      <c r="A28" s="46"/>
      <c r="B28" s="73"/>
      <c r="C28" s="54"/>
      <c r="D28" s="54"/>
      <c r="E28" s="54"/>
      <c r="F28" s="54"/>
      <c r="G28" s="74"/>
      <c r="H28" s="52"/>
    </row>
    <row r="29" spans="1:8" hidden="1" x14ac:dyDescent="0.3"/>
    <row r="30" spans="1:8" hidden="1" x14ac:dyDescent="0.3"/>
    <row r="31" spans="1:8" hidden="1" x14ac:dyDescent="0.3"/>
    <row r="32" spans="1:8" hidden="1" x14ac:dyDescent="0.3"/>
    <row r="33" hidden="1" x14ac:dyDescent="0.3"/>
    <row r="34" hidden="1" x14ac:dyDescent="0.3"/>
    <row r="35" hidden="1" x14ac:dyDescent="0.3"/>
    <row r="36" hidden="1" x14ac:dyDescent="0.3"/>
    <row r="37" hidden="1" x14ac:dyDescent="0.3"/>
    <row r="38" hidden="1" x14ac:dyDescent="0.3"/>
    <row r="39" hidden="1" x14ac:dyDescent="0.3"/>
    <row r="40" hidden="1" x14ac:dyDescent="0.3"/>
    <row r="41" hidden="1" x14ac:dyDescent="0.3"/>
    <row r="42" ht="15" hidden="1" customHeight="1" x14ac:dyDescent="0.3"/>
    <row r="43" ht="15" hidden="1" customHeight="1" x14ac:dyDescent="0.3"/>
    <row r="44" ht="15" hidden="1" customHeight="1" x14ac:dyDescent="0.3"/>
    <row r="45" ht="15" hidden="1" customHeight="1" x14ac:dyDescent="0.3"/>
    <row r="46" ht="15" hidden="1" customHeight="1" x14ac:dyDescent="0.3"/>
    <row r="47" ht="15" hidden="1" customHeight="1" x14ac:dyDescent="0.3"/>
    <row r="48" ht="15" hidden="1" customHeight="1" x14ac:dyDescent="0.3"/>
    <row r="49" ht="15" hidden="1" customHeight="1" x14ac:dyDescent="0.3"/>
  </sheetData>
  <pageMargins left="0.70866141732283472" right="0.70866141732283472" top="1.3385826771653544" bottom="0.74803149606299213" header="0.31496062992125984" footer="0.31496062992125984"/>
  <pageSetup paperSize="9" orientation="landscape" r:id="rId1"/>
  <headerFooter>
    <oddHeader>&amp;L&amp;G&amp;RWorld Class Maintenance project: Risk Based CUI Management.</oddHeader>
    <oddFooter>&amp;L&amp;9File / Tab: &amp;F / &amp;A&amp;C&amp;9Printdatum: &amp;D&amp;R&amp;9Bladzijde &amp;P van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3"/>
  <sheetViews>
    <sheetView zoomScale="90" zoomScaleNormal="90" zoomScalePageLayoutView="101" workbookViewId="0">
      <selection activeCell="Q4" sqref="Q4:Q9"/>
    </sheetView>
  </sheetViews>
  <sheetFormatPr defaultColWidth="0" defaultRowHeight="15" zeroHeight="1" outlineLevelCol="1" x14ac:dyDescent="0.25"/>
  <cols>
    <col min="1" max="1" width="38" bestFit="1" customWidth="1"/>
    <col min="2" max="2" width="54.42578125" bestFit="1" customWidth="1"/>
    <col min="3" max="3" width="5.42578125" customWidth="1"/>
    <col min="4" max="4" width="22.5703125" style="15" hidden="1" customWidth="1" outlineLevel="1"/>
    <col min="5" max="5" width="5.42578125" hidden="1" customWidth="1" outlineLevel="1"/>
    <col min="6" max="16" width="4.42578125" hidden="1" customWidth="1" outlineLevel="1"/>
    <col min="17" max="17" width="30.85546875" customWidth="1" collapsed="1"/>
    <col min="18" max="18" width="8.85546875" customWidth="1"/>
    <col min="19" max="21" width="8.85546875" hidden="1" customWidth="1"/>
    <col min="22" max="22" width="10.85546875" hidden="1" customWidth="1"/>
    <col min="23" max="16384" width="8.85546875" hidden="1"/>
  </cols>
  <sheetData>
    <row r="1" spans="1:17" ht="50.25" customHeight="1" thickBot="1" x14ac:dyDescent="0.3">
      <c r="A1" s="36" t="s">
        <v>58</v>
      </c>
      <c r="B1" s="36" t="s">
        <v>84</v>
      </c>
      <c r="C1" s="1"/>
      <c r="D1" s="17" t="s">
        <v>18</v>
      </c>
      <c r="E1" s="80" t="str">
        <f>'NDO Technieken'!B2</f>
        <v>On stream RT (film)</v>
      </c>
      <c r="F1" s="80" t="str">
        <f>'NDO Technieken'!C2</f>
        <v>On stream RT (digitaal)</v>
      </c>
      <c r="G1" s="80" t="str">
        <f>'NDO Technieken'!D2</f>
        <v>Profile radiografie</v>
      </c>
      <c r="H1" s="80" t="str">
        <f>'NDO Technieken'!E2</f>
        <v>Guided Waves / Long Range UT</v>
      </c>
      <c r="I1" s="80" t="str">
        <f>'NDO Technieken'!F2</f>
        <v xml:space="preserve">	PEC / PEC Array</v>
      </c>
      <c r="J1" s="80" t="str">
        <f>'NDO Technieken'!G2</f>
        <v>In-line inspection (intelligent pigging)</v>
      </c>
      <c r="K1" s="80" t="str">
        <f>'NDO Technieken'!H2</f>
        <v>Visuele inspectie met uitpakken</v>
      </c>
      <c r="L1" s="80" t="str">
        <f>'NDO Technieken'!I2</f>
        <v>Ultrasone wanddikte meting</v>
      </c>
      <c r="M1" s="80" t="str">
        <f>'NDO Technieken'!J2</f>
        <v>UT C-scan mapping</v>
      </c>
      <c r="N1" s="80" t="str">
        <f>'NDO Technieken'!K2</f>
        <v>Thermografie</v>
      </c>
      <c r="O1" s="33"/>
      <c r="P1" s="33"/>
    </row>
    <row r="2" spans="1:17" ht="15.75" x14ac:dyDescent="0.3">
      <c r="A2" s="153" t="s">
        <v>53</v>
      </c>
      <c r="B2" s="7" t="s">
        <v>33</v>
      </c>
      <c r="E2" s="18" t="str">
        <f>VLOOKUP($B$2,'NDO Technieken'!$A$3:$K$8,(COLUMN(E1)-COLUMN($E1)+2),FALSE)</f>
        <v>B</v>
      </c>
      <c r="F2" s="18" t="str">
        <f>VLOOKUP($B$2,'NDO Technieken'!$A$3:$K$8,(COLUMN(F1)-COLUMN($E1)+2),FALSE)</f>
        <v>B</v>
      </c>
      <c r="G2" s="18" t="str">
        <f>VLOOKUP($B$2,'NDO Technieken'!$A$3:$K$8,(COLUMN(G1)-COLUMN($E1)+2),FALSE)</f>
        <v>B</v>
      </c>
      <c r="H2" s="18" t="str">
        <f>VLOOKUP($B$2,'NDO Technieken'!$A$3:$K$8,(COLUMN(H1)-COLUMN($E1)+2),FALSE)</f>
        <v>C</v>
      </c>
      <c r="I2" s="18" t="str">
        <f>VLOOKUP($B$2,'NDO Technieken'!$A$3:$K$8,(COLUMN(I1)-COLUMN($E1)+2),FALSE)</f>
        <v>C</v>
      </c>
      <c r="J2" s="18" t="str">
        <f>VLOOKUP($B$2,'NDO Technieken'!$A$3:$K$8,(COLUMN(J1)-COLUMN($E1)+2),FALSE)</f>
        <v>B</v>
      </c>
      <c r="K2" s="18" t="str">
        <f>VLOOKUP($B$2,'NDO Technieken'!$A$3:$K$8,(COLUMN(K1)-COLUMN($E1)+2),FALSE)</f>
        <v>A</v>
      </c>
      <c r="L2" s="18" t="str">
        <f>VLOOKUP($B$2,'NDO Technieken'!$A$3:$K$8,(COLUMN(L1)-COLUMN($E1)+2),FALSE)</f>
        <v>A</v>
      </c>
      <c r="M2" s="18" t="str">
        <f>VLOOKUP($B$2,'NDO Technieken'!$A$3:$K$8,(COLUMN(M1)-COLUMN($E1)+2),FALSE)</f>
        <v>B</v>
      </c>
      <c r="N2" s="18" t="str">
        <f>VLOOKUP($B$2,'NDO Technieken'!$A$3:$K$8,(COLUMN(N1)-COLUMN($E1)+2),FALSE)</f>
        <v>D</v>
      </c>
      <c r="P2" s="18"/>
    </row>
    <row r="3" spans="1:17" ht="15.75" x14ac:dyDescent="0.3">
      <c r="A3" s="153" t="s">
        <v>22</v>
      </c>
      <c r="B3" s="7" t="s">
        <v>36</v>
      </c>
      <c r="E3" s="18">
        <f>IF(VLOOKUP($B$3,'NDO Technieken'!$A$12:$K$14,(COLUMN(E1)-COLUMN($E1)+2),FALSE)="J",1,0)</f>
        <v>1</v>
      </c>
      <c r="F3" s="18">
        <f>IF(VLOOKUP($B$3,'NDO Technieken'!$A$12:$K$14,(COLUMN(F1)-COLUMN($E1)+2),FALSE)="J",1,0)</f>
        <v>1</v>
      </c>
      <c r="G3" s="18">
        <f>IF(VLOOKUP($B$3,'NDO Technieken'!$A$12:$K$14,(COLUMN(G1)-COLUMN($E1)+2),FALSE)="J",1,0)</f>
        <v>1</v>
      </c>
      <c r="H3" s="18">
        <f>IF(VLOOKUP($B$3,'NDO Technieken'!$A$12:$K$14,(COLUMN(H1)-COLUMN($E1)+2),FALSE)="J",1,0)</f>
        <v>1</v>
      </c>
      <c r="I3" s="18">
        <f>IF(VLOOKUP($B$3,'NDO Technieken'!$A$12:$K$14,(COLUMN(I1)-COLUMN($E1)+2),FALSE)="J",1,0)</f>
        <v>1</v>
      </c>
      <c r="J3" s="18">
        <f>IF(VLOOKUP($B$3,'NDO Technieken'!$A$12:$K$14,(COLUMN(J1)-COLUMN($E1)+2),FALSE)="J",1,0)</f>
        <v>1</v>
      </c>
      <c r="K3" s="18">
        <f>IF(VLOOKUP($B$3,'NDO Technieken'!$A$12:$K$14,(COLUMN(K1)-COLUMN($E1)+2),FALSE)="J",1,0)</f>
        <v>1</v>
      </c>
      <c r="L3" s="18">
        <f>IF(VLOOKUP($B$3,'NDO Technieken'!$A$12:$K$14,(COLUMN(L1)-COLUMN($E1)+2),FALSE)="J",1,0)</f>
        <v>0</v>
      </c>
      <c r="M3" s="18">
        <f>IF(VLOOKUP($B$3,'NDO Technieken'!$A$12:$K$14,(COLUMN(M1)-COLUMN($E1)+2),FALSE)="J",1,0)</f>
        <v>0</v>
      </c>
      <c r="N3" s="18">
        <f>IF(VLOOKUP($B$3,'NDO Technieken'!$A$12:$K$14,(COLUMN(N1)-COLUMN($E1)+2),FALSE)="J",1,0)</f>
        <v>0</v>
      </c>
      <c r="P3" s="18"/>
      <c r="Q3" s="155" t="s">
        <v>135</v>
      </c>
    </row>
    <row r="4" spans="1:17" ht="15.75" x14ac:dyDescent="0.3">
      <c r="A4" s="153" t="s">
        <v>16</v>
      </c>
      <c r="B4" s="7" t="s">
        <v>86</v>
      </c>
      <c r="E4" s="18">
        <f>IF(CODE(MID($B$4,1,1))&gt;=CODE(E2),1,0)</f>
        <v>1</v>
      </c>
      <c r="F4" s="18">
        <f t="shared" ref="F4:N4" si="0">IF(CODE(MID($B$4,1,1))&gt;=CODE(F2),1,0)</f>
        <v>1</v>
      </c>
      <c r="G4" s="18">
        <f t="shared" si="0"/>
        <v>1</v>
      </c>
      <c r="H4" s="18">
        <f t="shared" si="0"/>
        <v>0</v>
      </c>
      <c r="I4" s="18">
        <f t="shared" si="0"/>
        <v>0</v>
      </c>
      <c r="J4" s="18">
        <f t="shared" si="0"/>
        <v>1</v>
      </c>
      <c r="K4" s="18">
        <f t="shared" si="0"/>
        <v>1</v>
      </c>
      <c r="L4" s="18">
        <f t="shared" si="0"/>
        <v>1</v>
      </c>
      <c r="M4" s="18">
        <f t="shared" ref="M4" si="1">IF(CODE(MID($B$4,1,1))&gt;=CODE(M2),1,0)</f>
        <v>1</v>
      </c>
      <c r="N4" s="18">
        <f t="shared" si="0"/>
        <v>0</v>
      </c>
      <c r="P4" s="18"/>
      <c r="Q4" s="177" t="s">
        <v>136</v>
      </c>
    </row>
    <row r="5" spans="1:17" ht="15.75" x14ac:dyDescent="0.3">
      <c r="A5" s="153" t="s">
        <v>98</v>
      </c>
      <c r="B5" s="78">
        <f>IFERROR(INDEX(NDTEff,MATCH(B4,NDTEffClass,0),2),"?")</f>
        <v>0.65</v>
      </c>
      <c r="E5" s="18"/>
      <c r="F5" s="18"/>
      <c r="G5" s="18"/>
      <c r="H5" s="18"/>
      <c r="I5" s="18"/>
      <c r="J5" s="18"/>
      <c r="K5" s="18"/>
      <c r="L5" s="18"/>
      <c r="M5" s="18"/>
      <c r="N5" s="18"/>
      <c r="P5" s="18"/>
      <c r="Q5" s="177"/>
    </row>
    <row r="6" spans="1:17" ht="15.75" x14ac:dyDescent="0.3">
      <c r="A6" s="153" t="s">
        <v>13</v>
      </c>
      <c r="B6" s="7">
        <v>250</v>
      </c>
      <c r="E6" s="18">
        <f>IF(AND($B$6&gt;'NDO Technieken'!B18, $B$6&lt;'NDO Technieken'!B19),1,IF(AND($B$6="",'NDO Technieken'!B19="vlak"),1,0))</f>
        <v>1</v>
      </c>
      <c r="F6" s="18">
        <f>IF(AND($B$6&gt;'NDO Technieken'!C18, $B$6&lt;'NDO Technieken'!C19),1,IF(AND($B$6="",'NDO Technieken'!C19="vlak"),1,0))</f>
        <v>1</v>
      </c>
      <c r="G6" s="18">
        <f>IF(AND($B$6&gt;'NDO Technieken'!D18, $B$6&lt;'NDO Technieken'!D19),1,IF(AND($B$6="",'NDO Technieken'!D19="vlak"),1,0))</f>
        <v>1</v>
      </c>
      <c r="H6" s="18">
        <f>IF(AND($B$6&gt;'NDO Technieken'!E18, $B$6&lt;'NDO Technieken'!E19),1,IF(AND($B$6="",'NDO Technieken'!E19="vlak"),1,0))</f>
        <v>1</v>
      </c>
      <c r="I6" s="18">
        <f>IF(AND($B$6&gt;'NDO Technieken'!F18, $B$6&lt;'NDO Technieken'!F19),1,IF(AND($B$6="",'NDO Technieken'!F19="vlak"),1,0))</f>
        <v>1</v>
      </c>
      <c r="J6" s="18">
        <f>IF(AND($B$6&gt;'NDO Technieken'!G18, $B$6&lt;'NDO Technieken'!G19),1,IF(AND($B$6="",'NDO Technieken'!G19="vlak"),1,0))</f>
        <v>1</v>
      </c>
      <c r="K6" s="18">
        <f>IF(AND($B$6&gt;'NDO Technieken'!I18, $B$6&lt;'NDO Technieken'!I19),1,IF(AND($B$6="",'NDO Technieken'!I19="vlak"),1,0))</f>
        <v>1</v>
      </c>
      <c r="L6" s="18">
        <f>IF(AND($B$6&gt;'NDO Technieken'!J18, $B$6&lt;'NDO Technieken'!J19),1,IF(AND($B$6="",'NDO Technieken'!J19="vlak"),1,0))</f>
        <v>1</v>
      </c>
      <c r="M6" s="18">
        <f>IF(AND($B$6&gt;'NDO Technieken'!H18, $B$6&lt;'NDO Technieken'!H19),1,IF(AND($B$6="",'NDO Technieken'!H19="vlak"),1,0))</f>
        <v>1</v>
      </c>
      <c r="N6" s="18">
        <f>IF(AND($B$6&gt;'NDO Technieken'!K18, $B$6&lt;'NDO Technieken'!K19),1,IF(AND($B$6="",'NDO Technieken'!K19="vlak"),1,0))</f>
        <v>1</v>
      </c>
      <c r="P6" s="18"/>
      <c r="Q6" s="177"/>
    </row>
    <row r="7" spans="1:17" ht="15.75" x14ac:dyDescent="0.3">
      <c r="A7" s="153" t="s">
        <v>14</v>
      </c>
      <c r="B7" s="7">
        <v>6</v>
      </c>
      <c r="E7" s="18">
        <f>IF($B$7&gt;'NDO Technieken'!B23,IF($B$7&lt;'NDO Technieken'!B24,1,0),0)</f>
        <v>1</v>
      </c>
      <c r="F7" s="18">
        <f>IF($B$7&gt;'NDO Technieken'!C23,IF($B$7&lt;'NDO Technieken'!C24,1,0),0)</f>
        <v>1</v>
      </c>
      <c r="G7" s="18">
        <f>IF($B$7&gt;'NDO Technieken'!D23,IF($B$7&lt;'NDO Technieken'!D24,1,0),0)</f>
        <v>1</v>
      </c>
      <c r="H7" s="18">
        <f>IF($B$7&gt;'NDO Technieken'!E23,IF($B$7&lt;'NDO Technieken'!E24,1,0),0)</f>
        <v>1</v>
      </c>
      <c r="I7" s="18">
        <f>IF($B$7&gt;'NDO Technieken'!F23,IF($B$7&lt;'NDO Technieken'!F24,1,0),0)</f>
        <v>1</v>
      </c>
      <c r="J7" s="18">
        <f>IF($B$7&gt;'NDO Technieken'!G23,IF($B$7&lt;'NDO Technieken'!G24,1,0),0)</f>
        <v>1</v>
      </c>
      <c r="K7" s="18">
        <f>IF($B$7&gt;'NDO Technieken'!I23,IF($B$7&lt;'NDO Technieken'!I24,1,0),0)</f>
        <v>1</v>
      </c>
      <c r="L7" s="18">
        <f>IF($B$7&gt;'NDO Technieken'!J23,IF($B$7&lt;'NDO Technieken'!J24,1,0),0)</f>
        <v>1</v>
      </c>
      <c r="M7" s="18">
        <f>IF($B$7&gt;'NDO Technieken'!H23,IF($B$7&lt;'NDO Technieken'!H24,1,0),0)</f>
        <v>1</v>
      </c>
      <c r="N7" s="18">
        <f>IF($B$7&gt;'NDO Technieken'!K23,IF($B$7&lt;'NDO Technieken'!K24,1,0),0)</f>
        <v>1</v>
      </c>
      <c r="P7" s="18"/>
      <c r="Q7" s="177"/>
    </row>
    <row r="8" spans="1:17" ht="15.75" x14ac:dyDescent="0.3">
      <c r="A8" s="153" t="s">
        <v>0</v>
      </c>
      <c r="B8" s="7" t="s">
        <v>41</v>
      </c>
      <c r="E8" s="18">
        <f>IF(VLOOKUP($B$8,'NDO Technieken'!$A$28:$K$31,(COLUMN(E1)-COLUMN($E1)+2),FALSE)="J",1,0)</f>
        <v>1</v>
      </c>
      <c r="F8" s="18">
        <f>IF(VLOOKUP($B$8,'NDO Technieken'!$A$28:$K$31,(COLUMN(F1)-COLUMN($E1)+2),FALSE)="J",1,0)</f>
        <v>1</v>
      </c>
      <c r="G8" s="18">
        <f>IF(VLOOKUP($B$8,'NDO Technieken'!$A$28:$K$31,(COLUMN(G1)-COLUMN($E1)+2),FALSE)="J",1,0)</f>
        <v>1</v>
      </c>
      <c r="H8" s="18">
        <f>IF(VLOOKUP($B$8,'NDO Technieken'!$A$28:$K$31,(COLUMN(H1)-COLUMN($E1)+2),FALSE)="J",1,0)</f>
        <v>1</v>
      </c>
      <c r="I8" s="18">
        <f>IF(VLOOKUP($B$8,'NDO Technieken'!$A$28:$K$31,(COLUMN(I1)-COLUMN($E1)+2),FALSE)="J",1,0)</f>
        <v>1</v>
      </c>
      <c r="J8" s="18">
        <f>IF(VLOOKUP($B$8,'NDO Technieken'!$A$28:$K$31,(COLUMN(J1)-COLUMN($E1)+2),FALSE)="J",1,0)</f>
        <v>1</v>
      </c>
      <c r="K8" s="18">
        <f>IF(VLOOKUP($B$8,'NDO Technieken'!$A$28:$K$31,(COLUMN(K1)-COLUMN($E1)+2),FALSE)="J",1,0)</f>
        <v>1</v>
      </c>
      <c r="L8" s="18">
        <f>IF(VLOOKUP($B$8,'NDO Technieken'!$A$28:$K$31,(COLUMN(L1)-COLUMN($E1)+2),FALSE)="J",1,0)</f>
        <v>1</v>
      </c>
      <c r="M8" s="18">
        <f>IF(VLOOKUP($B$8,'NDO Technieken'!$A$28:$K$31,(COLUMN(M1)-COLUMN($E1)+2),FALSE)="J",1,0)</f>
        <v>1</v>
      </c>
      <c r="N8" s="18">
        <f>IF(VLOOKUP($B$8,'NDO Technieken'!$A$28:$K$31,(COLUMN(N1)-COLUMN($E1)+2),FALSE)="J",1,0)</f>
        <v>1</v>
      </c>
      <c r="P8" s="18"/>
      <c r="Q8" s="177"/>
    </row>
    <row r="9" spans="1:17" x14ac:dyDescent="0.25">
      <c r="A9" s="153"/>
      <c r="D9" s="43" t="s">
        <v>57</v>
      </c>
      <c r="E9" s="45">
        <f t="shared" ref="E9:N9" si="2">PRODUCT(E3:E8)</f>
        <v>1</v>
      </c>
      <c r="F9" s="45">
        <f t="shared" si="2"/>
        <v>1</v>
      </c>
      <c r="G9" s="45">
        <f t="shared" si="2"/>
        <v>1</v>
      </c>
      <c r="H9" s="45">
        <f t="shared" si="2"/>
        <v>0</v>
      </c>
      <c r="I9" s="45">
        <f t="shared" si="2"/>
        <v>0</v>
      </c>
      <c r="J9" s="45">
        <f t="shared" si="2"/>
        <v>1</v>
      </c>
      <c r="K9" s="45">
        <f t="shared" si="2"/>
        <v>1</v>
      </c>
      <c r="L9" s="45">
        <f t="shared" si="2"/>
        <v>0</v>
      </c>
      <c r="M9" s="45">
        <f t="shared" ref="M9" si="3">PRODUCT(M3:M8)</f>
        <v>0</v>
      </c>
      <c r="N9" s="45">
        <f t="shared" si="2"/>
        <v>0</v>
      </c>
      <c r="O9" s="19" t="s">
        <v>55</v>
      </c>
      <c r="P9" s="19"/>
      <c r="Q9" s="177"/>
    </row>
    <row r="10" spans="1:17" x14ac:dyDescent="0.25">
      <c r="A10" s="153"/>
      <c r="O10" s="19" t="s">
        <v>56</v>
      </c>
    </row>
    <row r="11" spans="1:17" x14ac:dyDescent="0.25">
      <c r="A11" s="154" t="s">
        <v>62</v>
      </c>
      <c r="B11" s="35" t="s">
        <v>12</v>
      </c>
    </row>
    <row r="12" spans="1:17" ht="15.75" x14ac:dyDescent="0.3">
      <c r="A12" s="75" t="str">
        <f>IF(E$9=1,'NDO Technieken'!B$2,"")</f>
        <v>On stream RT (film)</v>
      </c>
      <c r="B12" s="75" t="str">
        <f>IF(E$9=1,'NDO Technieken'!B$41,"")</f>
        <v>Beperkt toepasbaar voor wanddiktemeting (HOIS Recommended Practice 1 v3.1)</v>
      </c>
      <c r="C12" s="75"/>
      <c r="D12" s="75"/>
      <c r="E12" s="75"/>
      <c r="F12" s="75"/>
      <c r="G12" s="75"/>
      <c r="H12" s="75"/>
      <c r="I12" s="75"/>
      <c r="J12" s="75"/>
      <c r="K12" s="75"/>
      <c r="L12" s="75"/>
      <c r="M12" s="75"/>
      <c r="N12" s="75"/>
      <c r="O12" s="75"/>
      <c r="P12" s="75"/>
      <c r="Q12" s="75"/>
    </row>
    <row r="13" spans="1:17" ht="15.75" x14ac:dyDescent="0.3">
      <c r="A13" s="75" t="str">
        <f>IF(F$9=1,'NDO Technieken'!C$2,"")</f>
        <v>On stream RT (digitaal)</v>
      </c>
      <c r="B13" s="75" t="str">
        <f>IF(F$9=1,'NDO Technieken'!C$41,"")</f>
        <v>Beperkt toepasbaar voor wanddiktemeting (HOIS Recommended Practice 1 v3.1)</v>
      </c>
      <c r="C13" s="75"/>
      <c r="D13" s="75"/>
      <c r="E13" s="75"/>
      <c r="F13" s="75"/>
      <c r="G13" s="75"/>
      <c r="H13" s="75"/>
      <c r="I13" s="75"/>
      <c r="J13" s="75"/>
      <c r="K13" s="75"/>
      <c r="L13" s="75"/>
      <c r="M13" s="75"/>
      <c r="N13" s="75"/>
      <c r="O13" s="75"/>
      <c r="P13" s="75"/>
      <c r="Q13" s="75"/>
    </row>
    <row r="14" spans="1:17" ht="15.75" x14ac:dyDescent="0.3">
      <c r="A14" s="75" t="str">
        <f>IF(G$9=1,'NDO Technieken'!D$2,"")</f>
        <v>Profile radiografie</v>
      </c>
      <c r="B14" s="75" t="str">
        <f>IF(G$9=1,'NDO Technieken'!D$41,"")</f>
        <v>Beperkt toepasbaar voor vochtdetectie (HOIS Recommended Practice 1 v3.1)</v>
      </c>
      <c r="C14" s="75"/>
      <c r="D14" s="75"/>
      <c r="E14" s="75"/>
      <c r="F14" s="75"/>
      <c r="G14" s="75"/>
      <c r="H14" s="75"/>
      <c r="I14" s="75"/>
      <c r="J14" s="75"/>
      <c r="K14" s="75"/>
      <c r="L14" s="75"/>
      <c r="M14" s="75"/>
      <c r="N14" s="75"/>
      <c r="O14" s="75"/>
      <c r="P14" s="75"/>
      <c r="Q14" s="75"/>
    </row>
    <row r="15" spans="1:17" ht="15.75" x14ac:dyDescent="0.3">
      <c r="A15" s="75" t="str">
        <f>IF(H$9=1,'NDO Technieken'!E$2,"")</f>
        <v/>
      </c>
      <c r="B15" s="75" t="str">
        <f>IF(H$9=1,'NDO Technieken'!E$41,"")</f>
        <v/>
      </c>
      <c r="C15" s="75"/>
      <c r="D15" s="75"/>
      <c r="E15" s="75"/>
      <c r="F15" s="75"/>
      <c r="G15" s="75"/>
      <c r="H15" s="75"/>
      <c r="I15" s="75"/>
      <c r="J15" s="75"/>
      <c r="K15" s="75"/>
      <c r="L15" s="75"/>
      <c r="M15" s="75"/>
      <c r="N15" s="75"/>
      <c r="O15" s="75"/>
      <c r="P15" s="75"/>
      <c r="Q15" s="75"/>
    </row>
    <row r="16" spans="1:17" ht="15.75" x14ac:dyDescent="0.3">
      <c r="A16" s="75" t="str">
        <f>IF(I$9=1,'NDO Technieken'!F$2,"")</f>
        <v/>
      </c>
      <c r="B16" s="75" t="str">
        <f>IF(I$9=1,'NDO Technieken'!F$41,"")</f>
        <v/>
      </c>
      <c r="C16" s="75"/>
      <c r="D16" s="75"/>
      <c r="E16" s="75"/>
      <c r="F16" s="75"/>
      <c r="G16" s="75"/>
      <c r="H16" s="75"/>
      <c r="I16" s="75"/>
      <c r="J16" s="75"/>
      <c r="K16" s="75"/>
      <c r="L16" s="75"/>
      <c r="M16" s="75"/>
      <c r="N16" s="75"/>
      <c r="O16" s="75"/>
      <c r="P16" s="75"/>
      <c r="Q16" s="75"/>
    </row>
    <row r="17" spans="1:17" ht="15.75" x14ac:dyDescent="0.3">
      <c r="A17" s="75" t="str">
        <f>IF(J$9=1,'NDO Technieken'!G$2,"")</f>
        <v>In-line inspection (intelligent pigging)</v>
      </c>
      <c r="B17" s="75">
        <f>IF(J$9=1,'NDO Technieken'!G$41,"")</f>
        <v>0</v>
      </c>
      <c r="C17" s="75"/>
      <c r="D17" s="75"/>
      <c r="E17" s="75"/>
      <c r="F17" s="75"/>
      <c r="G17" s="75"/>
      <c r="H17" s="75"/>
      <c r="I17" s="75"/>
      <c r="J17" s="75"/>
      <c r="K17" s="75"/>
      <c r="L17" s="75"/>
      <c r="M17" s="75"/>
      <c r="N17" s="75"/>
      <c r="O17" s="75"/>
      <c r="P17" s="75"/>
      <c r="Q17" s="75"/>
    </row>
    <row r="18" spans="1:17" ht="15.75" x14ac:dyDescent="0.3">
      <c r="A18" s="75" t="str">
        <f>IF(K$9=1,'NDO Technieken'!H$2,"")</f>
        <v>Visuele inspectie met uitpakken</v>
      </c>
      <c r="B18" s="75">
        <f>IF(K$9=1,'NDO Technieken'!H$41,"")</f>
        <v>0</v>
      </c>
      <c r="C18" s="75"/>
      <c r="D18" s="75"/>
      <c r="E18" s="75"/>
      <c r="F18" s="75"/>
      <c r="G18" s="75"/>
      <c r="H18" s="75"/>
      <c r="I18" s="75"/>
      <c r="J18" s="75"/>
      <c r="K18" s="75"/>
      <c r="L18" s="75"/>
      <c r="M18" s="75"/>
      <c r="N18" s="75"/>
      <c r="O18" s="75"/>
      <c r="P18" s="75"/>
      <c r="Q18" s="75"/>
    </row>
    <row r="19" spans="1:17" ht="15.75" x14ac:dyDescent="0.3">
      <c r="A19" s="75" t="str">
        <f>IF(L$9=1,'NDO Technieken'!I$2,"")</f>
        <v/>
      </c>
      <c r="B19" s="75" t="str">
        <f>IF(L$9=1,'NDO Technieken'!I$41,"")</f>
        <v/>
      </c>
      <c r="C19" s="75"/>
      <c r="D19" s="75"/>
      <c r="E19" s="75"/>
      <c r="F19" s="75"/>
      <c r="G19" s="75"/>
      <c r="H19" s="75"/>
      <c r="I19" s="75"/>
      <c r="J19" s="75"/>
      <c r="K19" s="75"/>
      <c r="L19" s="75"/>
      <c r="M19" s="75"/>
      <c r="N19" s="75"/>
      <c r="O19" s="75"/>
      <c r="P19" s="75"/>
      <c r="Q19" s="75"/>
    </row>
    <row r="20" spans="1:17" ht="15.75" x14ac:dyDescent="0.3">
      <c r="A20" s="75" t="str">
        <f>IF(M$9=1,'NDO Technieken'!J$2,"")</f>
        <v/>
      </c>
      <c r="B20" s="75" t="str">
        <f>IF(M$9=1,'NDO Technieken'!J$41,"")</f>
        <v/>
      </c>
      <c r="C20" s="75"/>
      <c r="D20" s="75"/>
      <c r="E20" s="75"/>
      <c r="F20" s="75"/>
      <c r="G20" s="75"/>
      <c r="H20" s="75"/>
      <c r="I20" s="75"/>
      <c r="J20" s="75"/>
      <c r="K20" s="75"/>
      <c r="L20" s="75"/>
      <c r="M20" s="75"/>
      <c r="N20" s="75"/>
      <c r="O20" s="75"/>
      <c r="P20" s="75"/>
      <c r="Q20" s="75"/>
    </row>
    <row r="21" spans="1:17" ht="16.5" thickBot="1" x14ac:dyDescent="0.35">
      <c r="A21" s="76" t="str">
        <f>IF(N$9=1,'NDO Technieken'!K$2,"")</f>
        <v/>
      </c>
      <c r="B21" s="76" t="str">
        <f>IF(N$9=1,'NDO Technieken'!K$41,"")</f>
        <v/>
      </c>
      <c r="C21" s="76"/>
      <c r="D21" s="76"/>
      <c r="E21" s="76"/>
      <c r="F21" s="76"/>
      <c r="G21" s="76"/>
      <c r="H21" s="76"/>
      <c r="I21" s="76"/>
      <c r="J21" s="76"/>
      <c r="K21" s="76"/>
      <c r="L21" s="76"/>
      <c r="M21" s="76"/>
      <c r="N21" s="76"/>
      <c r="O21" s="76"/>
      <c r="P21" s="76"/>
      <c r="Q21" s="76"/>
    </row>
    <row r="22" spans="1:17" x14ac:dyDescent="0.25">
      <c r="B22" s="11" t="str">
        <f>IF(P$9=1,'NDO Technieken'!#REF!,"")</f>
        <v/>
      </c>
      <c r="C22" s="11" t="str">
        <f>IF(P$9=1,'NDO Technieken'!#REF!,"")</f>
        <v/>
      </c>
      <c r="D22" s="14"/>
    </row>
    <row r="23" spans="1:17" hidden="1" x14ac:dyDescent="0.25">
      <c r="C23" s="11"/>
      <c r="D23" s="14"/>
    </row>
  </sheetData>
  <mergeCells count="1">
    <mergeCell ref="Q4:Q9"/>
  </mergeCells>
  <conditionalFormatting sqref="P1 E1:N1">
    <cfRule type="expression" dxfId="7" priority="9">
      <formula>E$9&gt;0</formula>
    </cfRule>
  </conditionalFormatting>
  <conditionalFormatting sqref="P1">
    <cfRule type="expression" dxfId="6" priority="6">
      <formula>P$9&gt;0</formula>
    </cfRule>
  </conditionalFormatting>
  <conditionalFormatting sqref="E1">
    <cfRule type="expression" dxfId="5" priority="5">
      <formula>E$9&gt;0</formula>
    </cfRule>
  </conditionalFormatting>
  <conditionalFormatting sqref="O1">
    <cfRule type="expression" dxfId="4" priority="11">
      <formula>#REF!&gt;0</formula>
    </cfRule>
  </conditionalFormatting>
  <conditionalFormatting sqref="B12:Q21">
    <cfRule type="cellIs" dxfId="3" priority="4" operator="equal">
      <formula>0</formula>
    </cfRule>
  </conditionalFormatting>
  <dataValidations count="9">
    <dataValidation type="whole" operator="greaterThan" allowBlank="1" showInputMessage="1" showErrorMessage="1" prompt="Voor vlakke plaat cel leeg laten." sqref="B6">
      <formula1>0</formula1>
    </dataValidation>
    <dataValidation type="list" allowBlank="1" showInputMessage="1" showErrorMessage="1" sqref="B2">
      <formula1>Typicals</formula1>
    </dataValidation>
    <dataValidation type="list" allowBlank="1" showInputMessage="1" showErrorMessage="1" sqref="B4">
      <formula1>NDTEffClass</formula1>
    </dataValidation>
    <dataValidation type="whole" operator="greaterThan" allowBlank="1" showInputMessage="1" showErrorMessage="1" sqref="B7">
      <formula1>0</formula1>
    </dataValidation>
    <dataValidation type="custom" showInputMessage="1" showErrorMessage="1" prompt="Voor geschikte NDO Techniek verschijnt eventuele opmerking over toepassing in deze kolom._x000a__x000a_" sqref="B11">
      <formula1>0</formula1>
    </dataValidation>
    <dataValidation type="custom" showInputMessage="1" showErrorMessage="1" sqref="A5 A1:A4 A6:A9 D1:O10">
      <formula1>0</formula1>
    </dataValidation>
    <dataValidation showInputMessage="1" showErrorMessage="1" sqref="A10"/>
    <dataValidation type="custom" showInputMessage="1" showErrorMessage="1" prompt="Op basis van bovenstaande gegevens geschikte NDO Technieken verschijnen in de onderstaande kolom." sqref="A11">
      <formula1>0</formula1>
    </dataValidation>
    <dataValidation type="custom" allowBlank="1" showInputMessage="1" showErrorMessage="1" sqref="B5 A12:B21">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14:formula1>
            <xm:f>'NDO Technieken'!A12:A14</xm:f>
          </x14:formula1>
          <xm:sqref>B3</xm:sqref>
        </x14:dataValidation>
        <x14:dataValidation type="list" allowBlank="1" showInputMessage="1" showErrorMessage="1">
          <x14:formula1>
            <xm:f>'NDO Technieken'!A28:A31</xm:f>
          </x14:formula1>
          <xm:sqref>B8</xm:sqref>
        </x14:dataValidation>
        <x14:dataValidation type="list" allowBlank="1" showInputMessage="1" showErrorMessage="1">
          <x14:formula1>
            <xm:f>'NDO Technieken'!A28:A31</xm:f>
          </x14:formula1>
          <xm:sqref>B8</xm:sqref>
        </x14:dataValidation>
        <x14:dataValidation type="list" allowBlank="1" showInputMessage="1" showErrorMessage="1">
          <x14:formula1>
            <xm:f>'NDO Technieken'!M3:M7</xm:f>
          </x14:formula1>
          <xm:sqref>B4</xm:sqref>
        </x14:dataValidation>
        <x14:dataValidation type="list" allowBlank="1" showInputMessage="1" showErrorMessage="1">
          <x14:formula1>
            <xm:f>'NDO Technieken'!A12:A14</xm:f>
          </x14:formula1>
          <xm:sqref>B3</xm:sqref>
        </x14:dataValidation>
        <x14:dataValidation type="list" allowBlank="1" showInputMessage="1" showErrorMessage="1">
          <x14:formula1>
            <xm:f>'NDO Technieken'!A6:A9</xm:f>
          </x14:formula1>
          <xm:sqref>B2</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3"/>
  <sheetViews>
    <sheetView zoomScale="70" zoomScaleNormal="70" zoomScalePageLayoutView="150" workbookViewId="0">
      <selection activeCell="W26" sqref="W26"/>
    </sheetView>
  </sheetViews>
  <sheetFormatPr defaultColWidth="0" defaultRowHeight="15" zeroHeight="1" x14ac:dyDescent="0.25"/>
  <cols>
    <col min="1" max="1" width="50.5703125" bestFit="1" customWidth="1"/>
    <col min="2" max="11" width="5.7109375" customWidth="1"/>
    <col min="12" max="12" width="8.85546875" customWidth="1"/>
    <col min="13" max="13" width="20" customWidth="1"/>
    <col min="14" max="15" width="5.7109375" customWidth="1"/>
    <col min="16" max="16" width="8.85546875" customWidth="1"/>
    <col min="17" max="22" width="8.85546875" style="84" customWidth="1"/>
    <col min="23" max="23" width="12.42578125" customWidth="1"/>
    <col min="24" max="24" width="16.140625" customWidth="1"/>
    <col min="25" max="16384" width="8.85546875" hidden="1"/>
  </cols>
  <sheetData>
    <row r="1" spans="1:23" ht="15.75" customHeight="1" x14ac:dyDescent="0.3">
      <c r="A1" s="151" t="s">
        <v>132</v>
      </c>
      <c r="B1" s="127" t="s">
        <v>60</v>
      </c>
      <c r="C1" s="22"/>
      <c r="D1" s="22"/>
      <c r="E1" s="22"/>
      <c r="F1" s="22"/>
      <c r="G1" s="22"/>
      <c r="H1" s="22"/>
      <c r="I1" s="22"/>
      <c r="J1" s="22"/>
      <c r="K1" s="22"/>
      <c r="M1" s="127" t="s">
        <v>99</v>
      </c>
      <c r="N1" s="22"/>
      <c r="O1" s="22"/>
      <c r="Q1" s="127" t="s">
        <v>100</v>
      </c>
      <c r="R1" s="21"/>
      <c r="S1" s="21"/>
      <c r="T1" s="22"/>
      <c r="U1" s="22"/>
      <c r="V1" s="22"/>
    </row>
    <row r="2" spans="1:23" ht="183.95" customHeight="1" thickBot="1" x14ac:dyDescent="0.35">
      <c r="A2" s="2" t="s">
        <v>54</v>
      </c>
      <c r="B2" s="23" t="s">
        <v>19</v>
      </c>
      <c r="C2" s="23" t="s">
        <v>20</v>
      </c>
      <c r="D2" s="24" t="s">
        <v>23</v>
      </c>
      <c r="E2" s="23" t="s">
        <v>21</v>
      </c>
      <c r="F2" s="24" t="s">
        <v>17</v>
      </c>
      <c r="G2" s="24" t="s">
        <v>31</v>
      </c>
      <c r="H2" s="24" t="s">
        <v>61</v>
      </c>
      <c r="I2" s="25" t="s">
        <v>24</v>
      </c>
      <c r="J2" s="24" t="s">
        <v>29</v>
      </c>
      <c r="K2" s="25" t="s">
        <v>1</v>
      </c>
      <c r="L2" s="44"/>
      <c r="M2" s="25" t="s">
        <v>89</v>
      </c>
      <c r="N2" s="25" t="s">
        <v>97</v>
      </c>
      <c r="O2" s="25" t="s">
        <v>90</v>
      </c>
      <c r="Q2" s="81">
        <v>6</v>
      </c>
      <c r="R2" s="81">
        <v>5</v>
      </c>
      <c r="S2" s="81">
        <v>4</v>
      </c>
      <c r="T2" s="81">
        <v>3</v>
      </c>
      <c r="U2" s="81">
        <v>2</v>
      </c>
      <c r="V2" s="81">
        <v>1</v>
      </c>
    </row>
    <row r="3" spans="1:23" ht="15.75" x14ac:dyDescent="0.3">
      <c r="A3" s="3" t="s">
        <v>33</v>
      </c>
      <c r="B3" s="26" t="s">
        <v>3</v>
      </c>
      <c r="C3" s="26" t="s">
        <v>3</v>
      </c>
      <c r="D3" s="26" t="s">
        <v>3</v>
      </c>
      <c r="E3" s="26" t="s">
        <v>2</v>
      </c>
      <c r="F3" s="26" t="s">
        <v>2</v>
      </c>
      <c r="G3" s="26" t="s">
        <v>3</v>
      </c>
      <c r="H3" s="26" t="s">
        <v>4</v>
      </c>
      <c r="I3" s="4" t="s">
        <v>4</v>
      </c>
      <c r="J3" s="26" t="s">
        <v>3</v>
      </c>
      <c r="K3" s="4" t="s">
        <v>8</v>
      </c>
      <c r="M3" s="125" t="s">
        <v>85</v>
      </c>
      <c r="N3" s="77">
        <v>1</v>
      </c>
      <c r="O3" s="116">
        <v>0.99</v>
      </c>
      <c r="Q3" s="82">
        <v>3</v>
      </c>
      <c r="R3" s="82">
        <v>3</v>
      </c>
      <c r="S3" s="82">
        <v>2</v>
      </c>
      <c r="T3" s="82">
        <v>1</v>
      </c>
      <c r="U3" s="82">
        <v>1</v>
      </c>
      <c r="V3" s="83">
        <v>1</v>
      </c>
    </row>
    <row r="4" spans="1:23" ht="15.75" x14ac:dyDescent="0.3">
      <c r="A4" s="3" t="s">
        <v>32</v>
      </c>
      <c r="B4" s="27" t="s">
        <v>4</v>
      </c>
      <c r="C4" s="27" t="s">
        <v>4</v>
      </c>
      <c r="D4" s="27" t="s">
        <v>3</v>
      </c>
      <c r="E4" s="27" t="s">
        <v>2</v>
      </c>
      <c r="F4" s="27" t="s">
        <v>2</v>
      </c>
      <c r="G4" s="27" t="s">
        <v>3</v>
      </c>
      <c r="H4" s="27" t="s">
        <v>4</v>
      </c>
      <c r="I4" s="5" t="s">
        <v>4</v>
      </c>
      <c r="J4" s="27" t="s">
        <v>4</v>
      </c>
      <c r="K4" s="5" t="s">
        <v>8</v>
      </c>
      <c r="M4" s="125" t="s">
        <v>86</v>
      </c>
      <c r="N4" s="77">
        <v>0.65</v>
      </c>
      <c r="O4" s="116">
        <v>0.9</v>
      </c>
      <c r="Q4" s="82">
        <v>4</v>
      </c>
      <c r="R4" s="82">
        <v>4</v>
      </c>
      <c r="S4" s="82">
        <v>3</v>
      </c>
      <c r="T4" s="82">
        <v>2</v>
      </c>
      <c r="U4" s="82">
        <v>1</v>
      </c>
      <c r="V4" s="83">
        <v>1</v>
      </c>
    </row>
    <row r="5" spans="1:23" ht="15.75" x14ac:dyDescent="0.3">
      <c r="A5" s="6" t="s">
        <v>39</v>
      </c>
      <c r="B5" s="27" t="s">
        <v>4</v>
      </c>
      <c r="C5" s="27" t="s">
        <v>4</v>
      </c>
      <c r="D5" s="27" t="s">
        <v>3</v>
      </c>
      <c r="E5" s="27" t="s">
        <v>8</v>
      </c>
      <c r="F5" s="27" t="s">
        <v>3</v>
      </c>
      <c r="G5" s="27" t="s">
        <v>7</v>
      </c>
      <c r="H5" s="27" t="s">
        <v>4</v>
      </c>
      <c r="I5" s="5" t="s">
        <v>7</v>
      </c>
      <c r="J5" s="27" t="s">
        <v>4</v>
      </c>
      <c r="K5" s="5" t="s">
        <v>7</v>
      </c>
      <c r="M5" s="125" t="s">
        <v>87</v>
      </c>
      <c r="N5" s="77">
        <v>0.35</v>
      </c>
      <c r="O5" s="116">
        <v>0.7</v>
      </c>
      <c r="Q5" s="82">
        <v>5</v>
      </c>
      <c r="R5" s="82">
        <v>5</v>
      </c>
      <c r="S5" s="82">
        <v>4</v>
      </c>
      <c r="T5" s="82">
        <v>3</v>
      </c>
      <c r="U5" s="82">
        <v>2</v>
      </c>
      <c r="V5" s="83">
        <v>1</v>
      </c>
    </row>
    <row r="6" spans="1:23" ht="15.75" x14ac:dyDescent="0.3">
      <c r="A6" s="3" t="s">
        <v>27</v>
      </c>
      <c r="B6" s="27" t="s">
        <v>3</v>
      </c>
      <c r="C6" s="27" t="s">
        <v>4</v>
      </c>
      <c r="D6" s="27" t="s">
        <v>2</v>
      </c>
      <c r="E6" s="37" t="s">
        <v>2</v>
      </c>
      <c r="F6" s="27" t="s">
        <v>7</v>
      </c>
      <c r="G6" s="27" t="s">
        <v>4</v>
      </c>
      <c r="H6" s="27" t="s">
        <v>8</v>
      </c>
      <c r="I6" s="5" t="s">
        <v>7</v>
      </c>
      <c r="J6" s="27" t="s">
        <v>7</v>
      </c>
      <c r="K6" s="5" t="s">
        <v>8</v>
      </c>
      <c r="M6" s="125" t="s">
        <v>88</v>
      </c>
      <c r="N6" s="77">
        <v>0.05</v>
      </c>
      <c r="O6" s="116">
        <v>0.3</v>
      </c>
      <c r="Q6" s="82">
        <v>5</v>
      </c>
      <c r="R6" s="82">
        <v>5</v>
      </c>
      <c r="S6" s="82">
        <v>4</v>
      </c>
      <c r="T6" s="82">
        <v>3</v>
      </c>
      <c r="U6" s="82">
        <v>2</v>
      </c>
      <c r="V6" s="83">
        <v>1</v>
      </c>
    </row>
    <row r="7" spans="1:23" ht="15.75" x14ac:dyDescent="0.3">
      <c r="A7" s="3" t="s">
        <v>35</v>
      </c>
      <c r="B7" s="27" t="s">
        <v>3</v>
      </c>
      <c r="C7" s="27" t="s">
        <v>3</v>
      </c>
      <c r="D7" s="27" t="s">
        <v>3</v>
      </c>
      <c r="E7" s="37" t="s">
        <v>4</v>
      </c>
      <c r="F7" s="27" t="s">
        <v>3</v>
      </c>
      <c r="G7" s="27" t="s">
        <v>4</v>
      </c>
      <c r="H7" s="27" t="s">
        <v>4</v>
      </c>
      <c r="I7" s="5" t="s">
        <v>4</v>
      </c>
      <c r="J7" s="27" t="s">
        <v>4</v>
      </c>
      <c r="K7" s="5" t="s">
        <v>2</v>
      </c>
      <c r="M7" s="126" t="s">
        <v>15</v>
      </c>
      <c r="N7" s="138"/>
      <c r="O7" s="117">
        <v>0</v>
      </c>
      <c r="Q7" s="82">
        <v>6</v>
      </c>
      <c r="R7" s="82">
        <v>5</v>
      </c>
      <c r="S7" s="82">
        <v>4</v>
      </c>
      <c r="T7" s="82">
        <v>3</v>
      </c>
      <c r="U7" s="82">
        <v>2</v>
      </c>
      <c r="V7" s="83">
        <v>1</v>
      </c>
    </row>
    <row r="8" spans="1:23" x14ac:dyDescent="0.25">
      <c r="A8" s="3" t="s">
        <v>34</v>
      </c>
      <c r="B8" s="27" t="s">
        <v>4</v>
      </c>
      <c r="C8" s="27" t="s">
        <v>4</v>
      </c>
      <c r="D8" s="27" t="s">
        <v>4</v>
      </c>
      <c r="E8" s="37" t="s">
        <v>4</v>
      </c>
      <c r="F8" s="27" t="s">
        <v>3</v>
      </c>
      <c r="G8" s="27" t="s">
        <v>4</v>
      </c>
      <c r="H8" s="27" t="s">
        <v>4</v>
      </c>
      <c r="I8" s="5" t="s">
        <v>4</v>
      </c>
      <c r="J8" s="27" t="s">
        <v>4</v>
      </c>
      <c r="K8" s="5" t="s">
        <v>2</v>
      </c>
      <c r="O8" s="141"/>
      <c r="W8" s="11"/>
    </row>
    <row r="9" spans="1:23" x14ac:dyDescent="0.25">
      <c r="A9" s="29" t="s">
        <v>26</v>
      </c>
      <c r="O9" s="142" t="s">
        <v>131</v>
      </c>
      <c r="P9" s="139"/>
      <c r="Q9" s="140"/>
      <c r="R9" s="140"/>
    </row>
    <row r="10" spans="1:23" x14ac:dyDescent="0.25">
      <c r="A10" s="19"/>
    </row>
    <row r="11" spans="1:23" ht="15.75" thickBot="1" x14ac:dyDescent="0.3">
      <c r="A11" s="128" t="s">
        <v>30</v>
      </c>
      <c r="B11" s="8"/>
      <c r="C11" s="8"/>
      <c r="D11" s="8"/>
      <c r="E11" s="8"/>
      <c r="F11" s="8"/>
      <c r="G11" s="8"/>
      <c r="H11" s="8"/>
      <c r="I11" s="8"/>
      <c r="J11" s="8"/>
      <c r="K11" s="8"/>
    </row>
    <row r="12" spans="1:23" ht="15.75" x14ac:dyDescent="0.3">
      <c r="A12" s="30" t="s">
        <v>36</v>
      </c>
      <c r="B12" s="144" t="s">
        <v>10</v>
      </c>
      <c r="C12" s="146" t="s">
        <v>10</v>
      </c>
      <c r="D12" s="147" t="s">
        <v>10</v>
      </c>
      <c r="E12" s="144" t="s">
        <v>10</v>
      </c>
      <c r="F12" s="144" t="s">
        <v>10</v>
      </c>
      <c r="G12" s="148" t="s">
        <v>10</v>
      </c>
      <c r="H12" s="149" t="s">
        <v>10</v>
      </c>
      <c r="I12" s="146" t="s">
        <v>11</v>
      </c>
      <c r="J12" s="149" t="s">
        <v>11</v>
      </c>
      <c r="K12" s="150" t="s">
        <v>11</v>
      </c>
      <c r="M12" s="156" t="s">
        <v>105</v>
      </c>
      <c r="N12" s="157"/>
      <c r="O12" s="157"/>
      <c r="P12" s="157"/>
      <c r="Q12" s="158"/>
      <c r="R12" s="158"/>
      <c r="S12" s="158"/>
      <c r="T12" s="158"/>
      <c r="U12" s="158"/>
      <c r="V12" s="158"/>
      <c r="W12" s="157"/>
    </row>
    <row r="13" spans="1:23" ht="15.75" x14ac:dyDescent="0.3">
      <c r="A13" s="30" t="s">
        <v>37</v>
      </c>
      <c r="B13" s="144" t="s">
        <v>11</v>
      </c>
      <c r="C13" s="146" t="s">
        <v>11</v>
      </c>
      <c r="D13" s="147" t="s">
        <v>28</v>
      </c>
      <c r="E13" s="144" t="s">
        <v>11</v>
      </c>
      <c r="F13" s="144" t="s">
        <v>11</v>
      </c>
      <c r="G13" s="148" t="s">
        <v>11</v>
      </c>
      <c r="H13" s="149" t="s">
        <v>11</v>
      </c>
      <c r="I13" s="146" t="s">
        <v>11</v>
      </c>
      <c r="J13" s="149" t="s">
        <v>11</v>
      </c>
      <c r="K13" s="146" t="s">
        <v>10</v>
      </c>
      <c r="M13" s="159" t="s">
        <v>106</v>
      </c>
      <c r="N13" s="160"/>
      <c r="O13" s="160"/>
      <c r="P13" s="160"/>
      <c r="Q13" s="161"/>
      <c r="R13" s="161"/>
      <c r="S13" s="161"/>
      <c r="T13" s="161"/>
      <c r="U13" s="161"/>
      <c r="V13" s="161"/>
      <c r="W13" s="160"/>
    </row>
    <row r="14" spans="1:23" ht="15.75" x14ac:dyDescent="0.3">
      <c r="A14" s="30" t="s">
        <v>38</v>
      </c>
      <c r="B14" s="144" t="s">
        <v>28</v>
      </c>
      <c r="C14" s="144" t="s">
        <v>28</v>
      </c>
      <c r="D14" s="147" t="s">
        <v>11</v>
      </c>
      <c r="E14" s="144" t="s">
        <v>11</v>
      </c>
      <c r="F14" s="144" t="s">
        <v>11</v>
      </c>
      <c r="G14" s="148" t="s">
        <v>10</v>
      </c>
      <c r="H14" s="149" t="s">
        <v>11</v>
      </c>
      <c r="I14" s="146" t="s">
        <v>10</v>
      </c>
      <c r="J14" s="149" t="s">
        <v>10</v>
      </c>
      <c r="K14" s="146" t="s">
        <v>11</v>
      </c>
      <c r="M14" s="159" t="s">
        <v>107</v>
      </c>
      <c r="N14" s="160"/>
      <c r="O14" s="160"/>
      <c r="P14" s="160"/>
      <c r="Q14" s="161"/>
      <c r="R14" s="161"/>
      <c r="S14" s="161"/>
      <c r="T14" s="161"/>
      <c r="U14" s="161"/>
      <c r="V14" s="161"/>
      <c r="W14" s="160"/>
    </row>
    <row r="15" spans="1:23" x14ac:dyDescent="0.25">
      <c r="A15" s="29" t="s">
        <v>49</v>
      </c>
      <c r="M15" s="159" t="s">
        <v>117</v>
      </c>
      <c r="N15" s="160"/>
      <c r="O15" s="160"/>
      <c r="P15" s="160"/>
      <c r="Q15" s="161"/>
      <c r="R15" s="161"/>
      <c r="S15" s="161"/>
      <c r="T15" s="161"/>
      <c r="U15" s="161"/>
      <c r="V15" s="161"/>
      <c r="W15" s="160"/>
    </row>
    <row r="16" spans="1:23" ht="15.75" x14ac:dyDescent="0.3">
      <c r="A16" s="31"/>
      <c r="M16" s="162" t="s">
        <v>118</v>
      </c>
      <c r="N16" s="163"/>
      <c r="O16" s="160"/>
      <c r="P16" s="160"/>
      <c r="Q16" s="161"/>
      <c r="R16" s="161"/>
      <c r="S16" s="161"/>
      <c r="T16" s="161"/>
      <c r="U16" s="161"/>
      <c r="V16" s="161"/>
      <c r="W16" s="160"/>
    </row>
    <row r="17" spans="1:23" ht="16.5" thickBot="1" x14ac:dyDescent="0.35">
      <c r="A17" s="32" t="s">
        <v>5</v>
      </c>
      <c r="B17" s="8"/>
      <c r="C17" s="8"/>
      <c r="D17" s="8"/>
      <c r="E17" s="8"/>
      <c r="F17" s="8"/>
      <c r="G17" s="8"/>
      <c r="H17" s="8"/>
      <c r="I17" s="8"/>
      <c r="J17" s="8"/>
      <c r="K17" s="8"/>
      <c r="M17" s="162" t="s">
        <v>108</v>
      </c>
      <c r="N17" s="163"/>
      <c r="O17" s="163"/>
      <c r="P17" s="163"/>
      <c r="Q17" s="165"/>
      <c r="R17" s="165"/>
      <c r="S17" s="165"/>
      <c r="T17" s="165"/>
      <c r="U17" s="165"/>
      <c r="V17" s="165"/>
      <c r="W17" s="163"/>
    </row>
    <row r="18" spans="1:23" ht="16.5" thickBot="1" x14ac:dyDescent="0.35">
      <c r="A18" s="30" t="s">
        <v>42</v>
      </c>
      <c r="B18" s="129">
        <v>0</v>
      </c>
      <c r="C18" s="129">
        <v>0</v>
      </c>
      <c r="D18" s="129">
        <v>0</v>
      </c>
      <c r="E18" s="130">
        <v>20</v>
      </c>
      <c r="F18" s="131">
        <v>20</v>
      </c>
      <c r="G18" s="131">
        <v>50</v>
      </c>
      <c r="H18" s="131">
        <v>0</v>
      </c>
      <c r="I18" s="131">
        <v>0</v>
      </c>
      <c r="J18" s="129">
        <v>0</v>
      </c>
      <c r="K18" s="131">
        <v>0</v>
      </c>
      <c r="M18" s="185" t="s">
        <v>109</v>
      </c>
      <c r="N18" s="186"/>
      <c r="O18" s="164"/>
      <c r="P18" s="164"/>
      <c r="Q18" s="166"/>
      <c r="R18" s="158"/>
      <c r="S18" s="158"/>
      <c r="T18" s="166"/>
      <c r="U18" s="166"/>
      <c r="V18" s="166"/>
      <c r="W18" s="164"/>
    </row>
    <row r="19" spans="1:23" ht="16.5" thickBot="1" x14ac:dyDescent="0.35">
      <c r="A19" s="30" t="s">
        <v>43</v>
      </c>
      <c r="B19" s="119">
        <v>600</v>
      </c>
      <c r="C19" s="119">
        <v>600</v>
      </c>
      <c r="D19" s="119">
        <v>600</v>
      </c>
      <c r="E19" s="119">
        <v>2000</v>
      </c>
      <c r="F19" s="119" t="s">
        <v>9</v>
      </c>
      <c r="G19" s="119">
        <v>2000</v>
      </c>
      <c r="H19" s="119" t="s">
        <v>9</v>
      </c>
      <c r="I19" s="132" t="s">
        <v>9</v>
      </c>
      <c r="J19" s="119" t="s">
        <v>9</v>
      </c>
      <c r="K19" s="132" t="s">
        <v>9</v>
      </c>
      <c r="M19" s="164"/>
      <c r="N19" s="164"/>
      <c r="O19" s="164"/>
      <c r="P19" s="164"/>
      <c r="Q19" s="166"/>
      <c r="R19" s="185" t="s">
        <v>111</v>
      </c>
      <c r="S19" s="186"/>
      <c r="T19" s="166"/>
      <c r="U19" s="166"/>
      <c r="V19" s="166"/>
      <c r="W19" s="164"/>
    </row>
    <row r="20" spans="1:23" ht="15.75" thickBot="1" x14ac:dyDescent="0.3">
      <c r="A20" s="29" t="s">
        <v>52</v>
      </c>
      <c r="M20" s="185" t="s">
        <v>110</v>
      </c>
      <c r="N20" s="186"/>
      <c r="O20" s="164"/>
      <c r="P20" s="164"/>
      <c r="Q20" s="166"/>
      <c r="R20" s="165"/>
      <c r="S20" s="165"/>
      <c r="T20" s="166"/>
      <c r="U20" s="166"/>
      <c r="V20" s="166"/>
      <c r="W20" s="164"/>
    </row>
    <row r="21" spans="1:23" x14ac:dyDescent="0.25">
      <c r="A21" s="19"/>
      <c r="M21" s="157"/>
      <c r="N21" s="157"/>
      <c r="O21" s="157"/>
      <c r="P21" s="157"/>
      <c r="Q21" s="158"/>
      <c r="R21" s="158"/>
      <c r="S21" s="158"/>
      <c r="T21" s="158"/>
      <c r="U21" s="158"/>
      <c r="V21" s="158"/>
      <c r="W21" s="157"/>
    </row>
    <row r="22" spans="1:23" ht="16.5" thickBot="1" x14ac:dyDescent="0.35">
      <c r="A22" s="32" t="s">
        <v>6</v>
      </c>
      <c r="M22" s="159" t="s">
        <v>112</v>
      </c>
      <c r="N22" s="160"/>
      <c r="O22" s="160"/>
      <c r="P22" s="160"/>
      <c r="Q22" s="161"/>
      <c r="R22" s="161"/>
      <c r="S22" s="161"/>
      <c r="T22" s="161"/>
      <c r="U22" s="161"/>
      <c r="V22" s="161"/>
      <c r="W22" s="160"/>
    </row>
    <row r="23" spans="1:23" ht="15.75" x14ac:dyDescent="0.3">
      <c r="A23" s="30" t="s">
        <v>42</v>
      </c>
      <c r="B23" s="12">
        <v>0</v>
      </c>
      <c r="C23" s="12">
        <v>0</v>
      </c>
      <c r="D23" s="12">
        <v>0</v>
      </c>
      <c r="E23" s="9">
        <v>3</v>
      </c>
      <c r="F23" s="9">
        <v>3</v>
      </c>
      <c r="G23" s="9">
        <v>3</v>
      </c>
      <c r="H23" s="20">
        <v>0</v>
      </c>
      <c r="I23" s="12">
        <v>3</v>
      </c>
      <c r="J23" s="12">
        <v>3</v>
      </c>
      <c r="K23" s="20">
        <v>0</v>
      </c>
      <c r="M23" s="159" t="s">
        <v>113</v>
      </c>
      <c r="N23" s="160"/>
      <c r="O23" s="160"/>
      <c r="P23" s="160"/>
      <c r="Q23" s="161"/>
      <c r="R23" s="161"/>
      <c r="S23" s="161"/>
      <c r="T23" s="161"/>
      <c r="U23" s="161"/>
      <c r="V23" s="161"/>
      <c r="W23" s="160"/>
    </row>
    <row r="24" spans="1:23" ht="15.75" x14ac:dyDescent="0.3">
      <c r="A24" s="30" t="s">
        <v>43</v>
      </c>
      <c r="B24" s="10">
        <v>12</v>
      </c>
      <c r="C24" s="13">
        <v>12</v>
      </c>
      <c r="D24" s="11">
        <v>12</v>
      </c>
      <c r="E24" s="10">
        <v>20</v>
      </c>
      <c r="F24" s="38">
        <v>50</v>
      </c>
      <c r="G24" s="10">
        <v>50</v>
      </c>
      <c r="H24" s="28" t="s">
        <v>50</v>
      </c>
      <c r="I24" s="13">
        <v>250</v>
      </c>
      <c r="J24" s="13">
        <v>50</v>
      </c>
      <c r="K24" s="28" t="s">
        <v>50</v>
      </c>
      <c r="M24" s="159" t="s">
        <v>114</v>
      </c>
      <c r="N24" s="160"/>
      <c r="O24" s="160"/>
      <c r="P24" s="160"/>
      <c r="Q24" s="161"/>
      <c r="R24" s="161"/>
      <c r="S24" s="161"/>
      <c r="T24" s="161"/>
      <c r="U24" s="161"/>
      <c r="V24" s="161"/>
      <c r="W24" s="160"/>
    </row>
    <row r="25" spans="1:23" x14ac:dyDescent="0.25">
      <c r="A25" s="29" t="s">
        <v>51</v>
      </c>
      <c r="M25" s="159" t="s">
        <v>115</v>
      </c>
      <c r="N25" s="160"/>
      <c r="O25" s="160"/>
      <c r="P25" s="160"/>
      <c r="Q25" s="161"/>
      <c r="R25" s="161"/>
      <c r="S25" s="161"/>
      <c r="T25" s="161"/>
      <c r="U25" s="161"/>
      <c r="V25" s="161"/>
      <c r="W25" s="160"/>
    </row>
    <row r="26" spans="1:23" x14ac:dyDescent="0.25">
      <c r="M26" s="160"/>
      <c r="N26" s="160"/>
      <c r="O26" s="160"/>
      <c r="P26" s="160" t="s">
        <v>116</v>
      </c>
      <c r="Q26" s="161"/>
      <c r="R26" s="161"/>
      <c r="S26" s="161"/>
      <c r="T26" s="161"/>
      <c r="U26" s="161"/>
      <c r="V26" s="161"/>
      <c r="W26" s="160"/>
    </row>
    <row r="27" spans="1:23" ht="16.5" thickBot="1" x14ac:dyDescent="0.35">
      <c r="A27" s="2" t="s">
        <v>40</v>
      </c>
      <c r="B27" s="2"/>
      <c r="C27" s="2"/>
      <c r="D27" s="2"/>
      <c r="E27" s="2"/>
      <c r="F27" s="2"/>
      <c r="G27" s="2"/>
      <c r="H27" s="2"/>
      <c r="I27" s="2"/>
      <c r="J27" s="2"/>
      <c r="K27" s="2"/>
      <c r="L27" s="11"/>
      <c r="M27" s="187" t="str">
        <f>M18</f>
        <v>Effectiviteit techniek</v>
      </c>
      <c r="N27" s="188"/>
      <c r="O27" s="167" t="s">
        <v>7</v>
      </c>
      <c r="P27" s="87">
        <f>1-INDEX(O3:O7,FIND(O27,"ABCDE"))</f>
        <v>1</v>
      </c>
      <c r="Q27" s="191" t="s">
        <v>127</v>
      </c>
      <c r="R27" s="187" t="str">
        <f>R19</f>
        <v>Eff. Eindresultaat</v>
      </c>
      <c r="S27" s="188"/>
      <c r="T27" s="170"/>
      <c r="U27" s="161"/>
      <c r="V27" s="161"/>
      <c r="W27" s="160"/>
    </row>
    <row r="28" spans="1:23" ht="15.75" x14ac:dyDescent="0.3">
      <c r="A28" s="16" t="s">
        <v>41</v>
      </c>
      <c r="B28" s="143" t="s">
        <v>10</v>
      </c>
      <c r="C28" s="143" t="s">
        <v>10</v>
      </c>
      <c r="D28" s="143" t="s">
        <v>10</v>
      </c>
      <c r="E28" s="143" t="s">
        <v>10</v>
      </c>
      <c r="F28" s="143" t="s">
        <v>10</v>
      </c>
      <c r="G28" s="143" t="s">
        <v>10</v>
      </c>
      <c r="H28" s="143" t="s">
        <v>10</v>
      </c>
      <c r="I28" s="143" t="s">
        <v>10</v>
      </c>
      <c r="J28" s="143" t="s">
        <v>10</v>
      </c>
      <c r="K28" s="143" t="s">
        <v>10</v>
      </c>
      <c r="L28" s="10"/>
      <c r="M28" s="189" t="str">
        <f>M20</f>
        <v>Dekking techniek</v>
      </c>
      <c r="N28" s="190"/>
      <c r="O28" s="95">
        <v>0.65</v>
      </c>
      <c r="P28" s="86">
        <f>1-O28</f>
        <v>0.35</v>
      </c>
      <c r="Q28" s="192"/>
      <c r="R28" s="88">
        <f>(1-P27)*(1-P28)</f>
        <v>0</v>
      </c>
      <c r="S28" s="170"/>
      <c r="T28" s="161"/>
      <c r="U28" s="161"/>
      <c r="V28" s="161"/>
      <c r="W28" s="160"/>
    </row>
    <row r="29" spans="1:23" ht="15.75" x14ac:dyDescent="0.3">
      <c r="A29" s="16" t="s">
        <v>46</v>
      </c>
      <c r="B29" s="144" t="s">
        <v>10</v>
      </c>
      <c r="C29" s="144" t="s">
        <v>10</v>
      </c>
      <c r="D29" s="144" t="s">
        <v>10</v>
      </c>
      <c r="E29" s="145" t="s">
        <v>10</v>
      </c>
      <c r="F29" s="145" t="s">
        <v>10</v>
      </c>
      <c r="G29" s="144" t="s">
        <v>10</v>
      </c>
      <c r="H29" s="144" t="s">
        <v>10</v>
      </c>
      <c r="I29" s="144" t="s">
        <v>10</v>
      </c>
      <c r="J29" s="144" t="s">
        <v>10</v>
      </c>
      <c r="K29" s="144" t="s">
        <v>11</v>
      </c>
      <c r="L29" s="10"/>
      <c r="M29" s="160"/>
      <c r="N29" s="160"/>
      <c r="O29" s="160"/>
      <c r="P29" s="160"/>
      <c r="Q29" s="161"/>
      <c r="R29" s="161"/>
      <c r="S29" s="161"/>
      <c r="T29" s="161"/>
      <c r="U29" s="161"/>
      <c r="V29" s="161"/>
      <c r="W29" s="160"/>
    </row>
    <row r="30" spans="1:23" ht="15.75" x14ac:dyDescent="0.3">
      <c r="A30" s="16" t="s">
        <v>44</v>
      </c>
      <c r="B30" s="144" t="s">
        <v>11</v>
      </c>
      <c r="C30" s="144" t="s">
        <v>11</v>
      </c>
      <c r="D30" s="144" t="s">
        <v>10</v>
      </c>
      <c r="E30" s="145" t="s">
        <v>10</v>
      </c>
      <c r="F30" s="145" t="s">
        <v>10</v>
      </c>
      <c r="G30" s="144" t="s">
        <v>10</v>
      </c>
      <c r="H30" s="144" t="s">
        <v>10</v>
      </c>
      <c r="I30" s="144" t="s">
        <v>10</v>
      </c>
      <c r="J30" s="144" t="s">
        <v>11</v>
      </c>
      <c r="K30" s="144" t="s">
        <v>10</v>
      </c>
      <c r="L30" s="10"/>
      <c r="M30" s="168" t="s">
        <v>122</v>
      </c>
      <c r="N30" s="169" t="s">
        <v>4</v>
      </c>
      <c r="O30" s="196" t="s">
        <v>119</v>
      </c>
      <c r="P30" s="197"/>
      <c r="Q30" s="197"/>
      <c r="R30" s="197"/>
      <c r="S30" s="198"/>
      <c r="T30" s="178" t="s">
        <v>129</v>
      </c>
      <c r="U30" s="179"/>
      <c r="V30" s="179"/>
      <c r="W30" s="199"/>
    </row>
    <row r="31" spans="1:23" ht="15.75" x14ac:dyDescent="0.3">
      <c r="A31" s="16" t="s">
        <v>45</v>
      </c>
      <c r="B31" s="144" t="s">
        <v>11</v>
      </c>
      <c r="C31" s="144" t="s">
        <v>11</v>
      </c>
      <c r="D31" s="144" t="s">
        <v>11</v>
      </c>
      <c r="E31" s="145" t="s">
        <v>10</v>
      </c>
      <c r="F31" s="145" t="s">
        <v>11</v>
      </c>
      <c r="G31" s="144" t="s">
        <v>10</v>
      </c>
      <c r="H31" s="144" t="s">
        <v>11</v>
      </c>
      <c r="I31" s="144" t="s">
        <v>11</v>
      </c>
      <c r="J31" s="144" t="s">
        <v>11</v>
      </c>
      <c r="K31" s="144" t="s">
        <v>11</v>
      </c>
      <c r="L31" s="10"/>
      <c r="M31" s="110" t="s">
        <v>120</v>
      </c>
      <c r="N31" s="114">
        <v>1</v>
      </c>
      <c r="O31" s="193" t="s">
        <v>121</v>
      </c>
      <c r="P31" s="194"/>
      <c r="Q31" s="194"/>
      <c r="R31" s="194"/>
      <c r="S31" s="195"/>
      <c r="T31" s="180"/>
      <c r="U31" s="200"/>
      <c r="V31" s="200"/>
      <c r="W31" s="199"/>
    </row>
    <row r="32" spans="1:23" ht="16.5" thickBot="1" x14ac:dyDescent="0.35">
      <c r="A32" s="16"/>
      <c r="E32" s="39"/>
      <c r="F32" s="39"/>
      <c r="M32" s="111" t="s">
        <v>126</v>
      </c>
      <c r="N32" s="115">
        <f>N31*INDEX(O3:O7,FIND(N30,"ABCDE"))</f>
        <v>0.99</v>
      </c>
      <c r="O32" s="91" t="s">
        <v>4</v>
      </c>
      <c r="P32" s="92" t="s">
        <v>3</v>
      </c>
      <c r="Q32" s="93" t="s">
        <v>2</v>
      </c>
      <c r="R32" s="93" t="s">
        <v>8</v>
      </c>
      <c r="S32" s="106" t="s">
        <v>7</v>
      </c>
      <c r="T32" s="201"/>
      <c r="U32" s="202"/>
      <c r="V32" s="202"/>
      <c r="W32" s="203"/>
    </row>
    <row r="33" spans="1:23" ht="16.5" thickBot="1" x14ac:dyDescent="0.35">
      <c r="A33" s="2" t="s">
        <v>91</v>
      </c>
      <c r="B33" s="2"/>
      <c r="C33" s="2"/>
      <c r="D33" s="2"/>
      <c r="E33" s="2"/>
      <c r="F33" s="2"/>
      <c r="G33" s="2"/>
      <c r="H33" s="2"/>
      <c r="I33" s="2"/>
      <c r="J33" s="2"/>
      <c r="K33" s="2"/>
      <c r="L33" s="11"/>
      <c r="M33" s="137" t="s">
        <v>120</v>
      </c>
      <c r="N33" s="90">
        <v>1</v>
      </c>
      <c r="O33" s="97">
        <f t="dataTable" ref="O33:S37" dt2D="1" dtr="1" r1="N30" r2="N31"/>
        <v>0.99</v>
      </c>
      <c r="P33" s="98">
        <v>0.9</v>
      </c>
      <c r="Q33" s="99">
        <v>0.7</v>
      </c>
      <c r="R33" s="99">
        <v>0.3</v>
      </c>
      <c r="S33" s="107">
        <v>0</v>
      </c>
      <c r="T33" s="178" t="s">
        <v>128</v>
      </c>
      <c r="U33" s="179"/>
      <c r="V33" s="179"/>
      <c r="W33" s="179"/>
    </row>
    <row r="34" spans="1:23" ht="15.75" x14ac:dyDescent="0.3">
      <c r="A34" s="16" t="s">
        <v>92</v>
      </c>
      <c r="B34" s="118">
        <v>1500</v>
      </c>
      <c r="C34" s="118">
        <v>2020</v>
      </c>
      <c r="D34" s="118">
        <v>1500</v>
      </c>
      <c r="E34" s="118">
        <f>AVERAGE(2750,(340*8))</f>
        <v>2735</v>
      </c>
      <c r="F34" s="118">
        <f>234*8</f>
        <v>1872</v>
      </c>
      <c r="G34" s="118">
        <v>3000</v>
      </c>
      <c r="H34" s="118">
        <v>750</v>
      </c>
      <c r="I34" s="118">
        <v>750</v>
      </c>
      <c r="J34" s="118">
        <f>227*8</f>
        <v>1816</v>
      </c>
      <c r="K34" s="118">
        <v>750</v>
      </c>
      <c r="L34" s="10"/>
      <c r="M34" s="112"/>
      <c r="N34" s="89">
        <v>0.65</v>
      </c>
      <c r="O34" s="94">
        <v>0.64349999999999996</v>
      </c>
      <c r="P34" s="100">
        <v>0.58500000000000008</v>
      </c>
      <c r="Q34" s="101">
        <v>0.45499999999999996</v>
      </c>
      <c r="R34" s="101">
        <v>0.19500000000000001</v>
      </c>
      <c r="S34" s="108">
        <v>0</v>
      </c>
      <c r="T34" s="180"/>
      <c r="U34" s="179"/>
      <c r="V34" s="179"/>
      <c r="W34" s="179"/>
    </row>
    <row r="35" spans="1:23" ht="15.75" x14ac:dyDescent="0.3">
      <c r="A35" s="16" t="s">
        <v>93</v>
      </c>
      <c r="B35" s="119">
        <v>13</v>
      </c>
      <c r="C35" s="119">
        <v>21</v>
      </c>
      <c r="D35" s="119">
        <v>50</v>
      </c>
      <c r="E35" s="119">
        <v>16</v>
      </c>
      <c r="F35" s="119">
        <v>50</v>
      </c>
      <c r="G35" s="119">
        <v>1</v>
      </c>
      <c r="H35" s="119">
        <v>16</v>
      </c>
      <c r="I35" s="119">
        <f>I34/I36</f>
        <v>50</v>
      </c>
      <c r="J35" s="119">
        <v>8</v>
      </c>
      <c r="K35" s="119">
        <v>8</v>
      </c>
      <c r="L35" s="10"/>
      <c r="M35" s="112"/>
      <c r="N35" s="89">
        <v>0.35</v>
      </c>
      <c r="O35" s="94">
        <v>0.34649999999999997</v>
      </c>
      <c r="P35" s="95">
        <v>0.315</v>
      </c>
      <c r="Q35" s="101">
        <v>0.24499999999999997</v>
      </c>
      <c r="R35" s="101">
        <v>0.105</v>
      </c>
      <c r="S35" s="108">
        <v>0</v>
      </c>
      <c r="T35" s="180"/>
      <c r="U35" s="179"/>
      <c r="V35" s="179"/>
      <c r="W35" s="179"/>
    </row>
    <row r="36" spans="1:23" ht="15.75" x14ac:dyDescent="0.3">
      <c r="A36" s="16" t="s">
        <v>94</v>
      </c>
      <c r="B36" s="119">
        <v>116</v>
      </c>
      <c r="C36" s="119">
        <v>94</v>
      </c>
      <c r="D36" s="120">
        <f>D34/D35</f>
        <v>30</v>
      </c>
      <c r="E36" s="120">
        <f>E34/E35</f>
        <v>170.9375</v>
      </c>
      <c r="F36" s="120">
        <f>F34/F35</f>
        <v>37.44</v>
      </c>
      <c r="G36" s="120">
        <f>G34/G35</f>
        <v>3000</v>
      </c>
      <c r="H36" s="120">
        <f>H34/H35</f>
        <v>46.875</v>
      </c>
      <c r="I36" s="119">
        <v>15</v>
      </c>
      <c r="J36" s="119">
        <f>J34/J35</f>
        <v>227</v>
      </c>
      <c r="K36" s="120">
        <f>K34/K35</f>
        <v>93.75</v>
      </c>
      <c r="L36" s="10"/>
      <c r="M36" s="112"/>
      <c r="N36" s="89">
        <v>0.05</v>
      </c>
      <c r="O36" s="94">
        <v>4.9500000000000002E-2</v>
      </c>
      <c r="P36" s="95">
        <v>4.5000000000000005E-2</v>
      </c>
      <c r="Q36" s="96">
        <v>3.4999999999999996E-2</v>
      </c>
      <c r="R36" s="101">
        <v>1.4999999999999999E-2</v>
      </c>
      <c r="S36" s="108">
        <v>0</v>
      </c>
      <c r="T36" s="180"/>
      <c r="U36" s="179"/>
      <c r="V36" s="179"/>
      <c r="W36" s="179"/>
    </row>
    <row r="37" spans="1:23" ht="16.5" thickBot="1" x14ac:dyDescent="0.35">
      <c r="A37" s="152" t="s">
        <v>133</v>
      </c>
      <c r="B37" s="121">
        <f>B36/B38</f>
        <v>0.17901234567901234</v>
      </c>
      <c r="C37" s="121">
        <f>C36/C38</f>
        <v>0.10767468499427263</v>
      </c>
      <c r="D37" s="119">
        <f>0.25</f>
        <v>0.25</v>
      </c>
      <c r="E37" s="122">
        <v>40</v>
      </c>
      <c r="F37" s="122">
        <v>0.01</v>
      </c>
      <c r="G37" s="119">
        <v>60</v>
      </c>
      <c r="H37" s="119">
        <v>2</v>
      </c>
      <c r="I37" s="123">
        <f>I36/I38</f>
        <v>9.2541180825467338E-4</v>
      </c>
      <c r="J37" s="119">
        <v>0.25</v>
      </c>
      <c r="K37" s="119">
        <v>5</v>
      </c>
      <c r="L37" s="10"/>
      <c r="M37" s="113"/>
      <c r="N37" s="102">
        <v>0</v>
      </c>
      <c r="O37" s="103">
        <v>0</v>
      </c>
      <c r="P37" s="104">
        <v>0</v>
      </c>
      <c r="Q37" s="105">
        <v>0</v>
      </c>
      <c r="R37" s="105">
        <v>0</v>
      </c>
      <c r="S37" s="109">
        <v>0</v>
      </c>
      <c r="T37" s="180"/>
      <c r="U37" s="179"/>
      <c r="V37" s="179"/>
      <c r="W37" s="179"/>
    </row>
    <row r="38" spans="1:23" ht="15.75" x14ac:dyDescent="0.3">
      <c r="A38" s="152" t="s">
        <v>134</v>
      </c>
      <c r="B38" s="119">
        <v>648</v>
      </c>
      <c r="C38" s="119">
        <v>873</v>
      </c>
      <c r="D38" s="122">
        <v>32</v>
      </c>
      <c r="E38" s="122">
        <v>32</v>
      </c>
      <c r="F38" s="120">
        <f>F36/F37</f>
        <v>3743.9999999999995</v>
      </c>
      <c r="G38" s="120">
        <f>G36/G37</f>
        <v>50</v>
      </c>
      <c r="H38" s="120">
        <f>H36/H37</f>
        <v>23.4375</v>
      </c>
      <c r="I38" s="124">
        <v>16209</v>
      </c>
      <c r="J38" s="119">
        <f>J36/J37</f>
        <v>908</v>
      </c>
      <c r="K38" s="120">
        <f>K36/K37</f>
        <v>18.75</v>
      </c>
      <c r="L38" s="10"/>
      <c r="M38" s="204" t="s">
        <v>124</v>
      </c>
      <c r="N38" s="205"/>
      <c r="O38" s="133">
        <v>0.99</v>
      </c>
      <c r="P38" s="134">
        <v>0.9</v>
      </c>
      <c r="Q38" s="135">
        <v>0</v>
      </c>
      <c r="R38" s="135">
        <v>0</v>
      </c>
      <c r="S38" s="136">
        <v>0</v>
      </c>
      <c r="T38" s="183" t="s">
        <v>125</v>
      </c>
      <c r="U38" s="184"/>
      <c r="V38" s="184"/>
      <c r="W38" s="184"/>
    </row>
    <row r="39" spans="1:23" ht="15.75" x14ac:dyDescent="0.3">
      <c r="A39" s="16"/>
      <c r="E39" s="39"/>
      <c r="F39" s="39"/>
      <c r="M39" s="171"/>
      <c r="N39" s="172"/>
      <c r="O39" s="173"/>
      <c r="P39" s="173"/>
      <c r="Q39" s="174"/>
      <c r="R39" s="174"/>
      <c r="S39" s="174"/>
      <c r="T39" s="175"/>
      <c r="U39" s="175"/>
      <c r="V39" s="175"/>
      <c r="W39" s="171"/>
    </row>
    <row r="40" spans="1:23" ht="16.5" thickBot="1" x14ac:dyDescent="0.35">
      <c r="A40" s="2" t="s">
        <v>12</v>
      </c>
      <c r="B40" s="8"/>
      <c r="C40" s="8"/>
      <c r="D40" s="8"/>
      <c r="E40" s="79"/>
      <c r="F40" s="79"/>
      <c r="G40" s="8"/>
      <c r="H40" s="8"/>
      <c r="I40" s="8"/>
      <c r="J40" s="8"/>
      <c r="K40" s="8"/>
      <c r="M40" s="176" t="s">
        <v>123</v>
      </c>
      <c r="N40" s="160"/>
      <c r="O40" s="160"/>
      <c r="P40" s="160"/>
      <c r="Q40" s="161"/>
      <c r="R40" s="161"/>
      <c r="S40" s="161"/>
      <c r="T40" s="161"/>
      <c r="U40" s="161"/>
      <c r="V40" s="161"/>
      <c r="W40" s="160"/>
    </row>
    <row r="41" spans="1:23" ht="257.25" customHeight="1" x14ac:dyDescent="0.25">
      <c r="B41" s="34" t="s">
        <v>95</v>
      </c>
      <c r="C41" s="34" t="s">
        <v>95</v>
      </c>
      <c r="D41" s="34" t="s">
        <v>96</v>
      </c>
      <c r="E41" s="41" t="s">
        <v>59</v>
      </c>
      <c r="F41" s="40" t="s">
        <v>47</v>
      </c>
      <c r="G41" s="34"/>
      <c r="H41" s="34"/>
      <c r="I41" s="34" t="s">
        <v>25</v>
      </c>
      <c r="J41" s="34"/>
      <c r="K41" s="42" t="s">
        <v>48</v>
      </c>
      <c r="M41" s="181" t="s">
        <v>130</v>
      </c>
      <c r="N41" s="182"/>
      <c r="O41" s="182"/>
      <c r="P41" s="182"/>
      <c r="Q41" s="182"/>
      <c r="R41" s="182"/>
      <c r="S41" s="182"/>
      <c r="T41" s="182"/>
      <c r="U41" s="182"/>
      <c r="V41" s="182"/>
      <c r="W41" s="182"/>
    </row>
    <row r="42" spans="1:23" x14ac:dyDescent="0.25"/>
    <row r="43" spans="1:23" hidden="1" x14ac:dyDescent="0.25"/>
  </sheetData>
  <sortState ref="A3:J8">
    <sortCondition ref="A3:A8"/>
  </sortState>
  <mergeCells count="14">
    <mergeCell ref="T33:W37"/>
    <mergeCell ref="M41:W41"/>
    <mergeCell ref="T38:W38"/>
    <mergeCell ref="M18:N18"/>
    <mergeCell ref="M20:N20"/>
    <mergeCell ref="R19:S19"/>
    <mergeCell ref="M27:N27"/>
    <mergeCell ref="M28:N28"/>
    <mergeCell ref="R27:S27"/>
    <mergeCell ref="Q27:Q28"/>
    <mergeCell ref="O31:S31"/>
    <mergeCell ref="O30:S30"/>
    <mergeCell ref="T30:W32"/>
    <mergeCell ref="M38:N38"/>
  </mergeCells>
  <conditionalFormatting sqref="O32:S32">
    <cfRule type="cellIs" dxfId="2" priority="3" operator="equal">
      <formula>$N$30</formula>
    </cfRule>
  </conditionalFormatting>
  <conditionalFormatting sqref="N33:N37">
    <cfRule type="cellIs" dxfId="1" priority="2" operator="equal">
      <formula>$N$31</formula>
    </cfRule>
  </conditionalFormatting>
  <conditionalFormatting sqref="O33:S37">
    <cfRule type="expression" dxfId="0" priority="1">
      <formula>IF(COLUMN(O33)-14=FIND($N$30,"ABCDE"),1,0)*IF(ROW(O33)-32=MATCH($N$31,$N$33:$N$37,0),1,0)</formula>
    </cfRule>
  </conditionalFormatting>
  <dataValidations count="18">
    <dataValidation type="custom" allowBlank="1" showInputMessage="1" showErrorMessage="1" sqref="Q9:V11 X1:XFD1048576 W1:W11 M42:W1048576 A32:A33 O10:O11 B39:B1048576 C32:C33 M8:M11 P1:P11 O1 O8 N1 F1:K1 A39:A1048576 C39:C1048576 D32:E33 D39:E1048576 F32:K33 L1:L1048576 F39:K1048576 D26:E27 C26:C27 A26:A27 B26:B27 B32:B33 A21:A22 C21:C22 D21:E22 F21:K22 F26:K27 D10:E10 C10 A10 B10 B21:B22 F10:K10 C1 D1:E1 M1:M2 N8:N11">
      <formula1>0</formula1>
    </dataValidation>
    <dataValidation allowBlank="1" showInputMessage="1" showErrorMessage="1" promptTitle="Effect op faalkans categorie:" prompt="Dit effect is begroot aan de hand van de reductie in faalkans ([PoF annual]), met als resultaat vertaald naar de bijbehorende categorie." sqref="Q1"/>
    <dataValidation type="custom" showInputMessage="1" showErrorMessage="1" errorTitle="Nota bene!" error="De inhoud van deze cel is beschermd tegen wijziging om onbedoelde effecten te vermijden!" promptTitle="Risico reductie:" prompt="Hierbij wordt naar een situatie gegaan waarbij het maximale faalkansniveau een factor 100 wordt gereduceerd._x000a_In de NEN-EN tabel stap je dan van Cat. 5 naar Cat. 3." sqref="Q3:R3">
      <formula1>0</formula1>
    </dataValidation>
    <dataValidation type="custom" showInputMessage="1" showErrorMessage="1" errorTitle="Nota bene!" error="Er kunnen geen andere waarden worden toegevoegd om te vermijden dat het resultaat niet toepasbaar is." promptTitle="Risico reductie:" prompt="De mate van risicoreductie kan hierbij géén factor 10 of meer in faalkans opleveren. Daarmee is het effect in de risico matrix onvoldoende groot om naar een andere faalkans klassen te gaan." sqref="Q5:V7">
      <formula1>0</formula1>
    </dataValidation>
    <dataValidation type="custom" showInputMessage="1" showErrorMessage="1" errorTitle="Nota bene!" error="De inhoud van deze cel is beschermd tegen wijziging om onbedoelde effecten te vermijden!" sqref="S3:V3 Q4:V4 Q2:V2">
      <formula1>0</formula1>
    </dataValidation>
    <dataValidation type="list" allowBlank="1" showInputMessage="1" showErrorMessage="1" errorTitle="Nota bene:" error="Andere opties worden niet onderkend." promptTitle="Opties:" prompt="A= Highly effectieve_x000a_B= Usually ,,_x000a_C= Fairly ,,_x000a_D= Poorly ,,_x000a_E= Ineffective" sqref="O27">
      <formula1>"A,B,C,D,E"</formula1>
    </dataValidation>
    <dataValidation type="list" allowBlank="1" showInputMessage="1" showErrorMessage="1" promptTitle="Opties:" prompt="Het niveau van dekking zoals toegepast bij de metingen." sqref="O28">
      <formula1>$N$3:$N$7</formula1>
    </dataValidation>
    <dataValidation type="list" allowBlank="1" showInputMessage="1" showErrorMessage="1" sqref="N30">
      <formula1>$O$32:$S$32</formula1>
    </dataValidation>
    <dataValidation type="list" allowBlank="1" showInputMessage="1" showErrorMessage="1" sqref="N31">
      <formula1>$N$33:$N$37</formula1>
    </dataValidation>
    <dataValidation type="custom" showInputMessage="1" showErrorMessage="1" promptTitle="Effectiviteit eindresultaat:" prompt="Het eindresultaat is effectief indien zowel de techniek als de dekking succesvol is." sqref="R28">
      <formula1>0</formula1>
    </dataValidation>
    <dataValidation type="custom" showInputMessage="1" showErrorMessage="1" sqref="B37 M28:N28 M27:N27 P27 P28 R27:S27 S28:W28 T27:W27 M30:M32 M33:S37 T30:W37 M39:W41 A37 A38 A36 A35 A34 B34 B35:B36 B38 C34:C38 D34:E38 F34:K38 A28:K31 A23:K25 A11:K20 A2:K9 B1 M3:O7">
      <formula1>0</formula1>
    </dataValidation>
    <dataValidation type="custom" showInputMessage="1" showErrorMessage="1" promptTitle="Gesteld eindresultaat:" prompt="Deze rij bevat het resultaat, waarmee gerekend wordt bij een bepaalde techniek, ervan uitgaande dat de vereiste dekking wordt gehanteerd zoals die in de tabel is vermeld (het groene gebied)." sqref="M38:N38">
      <formula1>0</formula1>
    </dataValidation>
    <dataValidation type="custom" allowBlank="1" showInputMessage="1" showErrorMessage="1" promptTitle="Inspectie effectiviteit:" prompt="De mate waarin een techniek, bij volledige dekking, in staat is een bepaalde mate van risicoreductie te realiseren._x000a_Dit betreft een interpretatie van tabel 2.C.2.1 van API 581 (2016) 3rd edition (blz. 431 van 632) die uitgaat van betrouwbaarheidsniveau's." sqref="O2">
      <formula1>0</formula1>
    </dataValidation>
    <dataValidation type="custom" showInputMessage="1" showErrorMessage="1" promptTitle="Gesteld kader:" prompt="Deze rij bevat de resultaten waarmee effectief wordt gerekend, ervan uitgaande dat de vereiste dekking is toegepast oftewel, met andere woorden, we bevinden ons in &quot;het groene gebied' qua dekking." sqref="T38:W38">
      <formula1>0</formula1>
    </dataValidation>
    <dataValidation type="custom" showInputMessage="1" showErrorMessage="1" promptTitle="Resultante:" prompt="Alle hierboven genoemde waarden, in de groene zône. worden conservatief naar beneden bijgesteld naar 0% effectiviteit." sqref="Q38:S38">
      <formula1>0</formula1>
    </dataValidation>
    <dataValidation type="custom" showInputMessage="1" showErrorMessage="1" promptTitle="Resultante:" prompt="De hierboven genoemde waarden, behorend bij dekking &quot;in de groene zône&quot;, zijn afgerond naar de hier weergegeven waarde." sqref="O38:P38">
      <formula1>0</formula1>
    </dataValidation>
    <dataValidation type="custom" allowBlank="1" showInputMessage="1" showErrorMessage="1" promptTitle="Vereiste dekking:" prompt="De mate van dekking zoals die noodzakelijk is om überhaupt een bepaald niveau van risicoreductie in combinatie met 100% visuele inspectie te kunnen halen." sqref="N2">
      <formula1>0</formula1>
    </dataValidation>
    <dataValidation type="list" allowBlank="1" showInputMessage="1" showErrorMessage="1" promptTitle="Basis van gegevens:" prompt="Het niveau van gegevens waarmee de hieronder gepresenteerde gegevens onderbouwd zijn." sqref="A1">
      <formula1>"1-Expert mening(level I),2-Praktijk gegevens(level II),3-Model onderbouwing(level III)"</formula1>
    </dataValidation>
  </dataValidations>
  <pageMargins left="0.7" right="0.7" top="0.75" bottom="0.75" header="0.3" footer="0.3"/>
  <pageSetup paperSize="9" orientation="portrait" r:id="rId1"/>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F8"/>
  <sheetViews>
    <sheetView showRowColHeaders="0" workbookViewId="0">
      <selection activeCell="F8" sqref="F8"/>
    </sheetView>
  </sheetViews>
  <sheetFormatPr defaultColWidth="0" defaultRowHeight="15" zeroHeight="1" x14ac:dyDescent="0.25"/>
  <cols>
    <col min="1" max="1" width="23.42578125" customWidth="1"/>
    <col min="2" max="2" width="9.140625" customWidth="1"/>
    <col min="3" max="3" width="51" customWidth="1"/>
    <col min="4" max="4" width="44.28515625" customWidth="1"/>
    <col min="5" max="5" width="9.140625" customWidth="1"/>
    <col min="6" max="6" width="0.140625" customWidth="1"/>
    <col min="7" max="16384" width="9.140625" hidden="1"/>
  </cols>
  <sheetData>
    <row r="1" spans="1:6" ht="75.75" thickBot="1" x14ac:dyDescent="0.3">
      <c r="A1" s="211"/>
      <c r="B1" s="211"/>
      <c r="C1" s="211"/>
      <c r="D1" s="211"/>
      <c r="E1" s="211"/>
      <c r="F1" s="212" t="s">
        <v>137</v>
      </c>
    </row>
    <row r="2" spans="1:6" x14ac:dyDescent="0.25">
      <c r="A2" s="211"/>
      <c r="B2" s="217"/>
      <c r="C2" s="218"/>
      <c r="D2" s="218"/>
      <c r="E2" s="220"/>
      <c r="F2" s="207" t="s">
        <v>138</v>
      </c>
    </row>
    <row r="3" spans="1:6" ht="15.75" thickBot="1" x14ac:dyDescent="0.3">
      <c r="A3" s="211"/>
      <c r="B3" s="216"/>
      <c r="C3" s="225"/>
      <c r="D3" s="225"/>
      <c r="E3" s="221"/>
      <c r="F3" s="208" t="s">
        <v>139</v>
      </c>
    </row>
    <row r="4" spans="1:6" x14ac:dyDescent="0.25">
      <c r="A4" s="211"/>
      <c r="B4" s="219"/>
      <c r="C4" s="213" t="s">
        <v>141</v>
      </c>
      <c r="D4" s="215" t="s">
        <v>177</v>
      </c>
      <c r="E4" s="219"/>
      <c r="F4" s="206"/>
    </row>
    <row r="5" spans="1:6" x14ac:dyDescent="0.25">
      <c r="A5" s="211"/>
      <c r="B5" s="219"/>
      <c r="C5" s="214" t="s">
        <v>142</v>
      </c>
      <c r="D5" s="210"/>
      <c r="E5" s="219"/>
      <c r="F5" s="206"/>
    </row>
    <row r="6" spans="1:6" x14ac:dyDescent="0.25">
      <c r="A6" s="211"/>
      <c r="B6" s="219"/>
      <c r="C6" s="214" t="s">
        <v>143</v>
      </c>
      <c r="D6" s="210"/>
      <c r="E6" s="219"/>
      <c r="F6" s="206"/>
    </row>
    <row r="7" spans="1:6" ht="15.75" thickBot="1" x14ac:dyDescent="0.3">
      <c r="A7" s="211"/>
      <c r="B7" s="219"/>
      <c r="C7" s="214" t="s">
        <v>144</v>
      </c>
      <c r="D7" s="210"/>
      <c r="E7" s="219"/>
      <c r="F7" s="206"/>
    </row>
    <row r="8" spans="1:6" ht="30.75" thickBot="1" x14ac:dyDescent="0.3">
      <c r="A8" s="211"/>
      <c r="B8" s="222"/>
      <c r="C8" s="223"/>
      <c r="D8" s="223"/>
      <c r="E8" s="224"/>
      <c r="F8" s="209" t="s">
        <v>140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2"/>
  <sheetViews>
    <sheetView showGridLines="0" zoomScale="70" zoomScaleNormal="70" workbookViewId="0">
      <selection activeCell="M3" sqref="M3"/>
    </sheetView>
  </sheetViews>
  <sheetFormatPr defaultColWidth="0" defaultRowHeight="15" zeroHeight="1" x14ac:dyDescent="0.25"/>
  <cols>
    <col min="1" max="12" width="9.140625" customWidth="1"/>
    <col min="13" max="13" width="8.28515625" customWidth="1"/>
    <col min="14" max="14" width="57.7109375" style="227" customWidth="1"/>
    <col min="15" max="15" width="4.140625" customWidth="1"/>
    <col min="16" max="16" width="43.85546875" customWidth="1"/>
    <col min="17" max="16384" width="9.140625" hidden="1"/>
  </cols>
  <sheetData>
    <row r="1" spans="1:16" x14ac:dyDescent="0.25">
      <c r="A1" s="226" t="s">
        <v>145</v>
      </c>
    </row>
    <row r="2" spans="1:16" x14ac:dyDescent="0.25"/>
    <row r="3" spans="1:16" x14ac:dyDescent="0.25"/>
    <row r="4" spans="1:16" x14ac:dyDescent="0.25"/>
    <row r="5" spans="1:16" x14ac:dyDescent="0.25"/>
    <row r="6" spans="1:16" x14ac:dyDescent="0.25"/>
    <row r="7" spans="1:16" x14ac:dyDescent="0.25"/>
    <row r="8" spans="1:16" x14ac:dyDescent="0.25"/>
    <row r="9" spans="1:16" x14ac:dyDescent="0.25">
      <c r="M9" s="231" t="s">
        <v>146</v>
      </c>
      <c r="N9" s="232"/>
      <c r="O9" s="233"/>
      <c r="P9" s="233" t="s">
        <v>147</v>
      </c>
    </row>
    <row r="10" spans="1:16" x14ac:dyDescent="0.25">
      <c r="N10" s="227" t="s">
        <v>148</v>
      </c>
      <c r="P10" t="s">
        <v>149</v>
      </c>
    </row>
    <row r="11" spans="1:16" x14ac:dyDescent="0.25">
      <c r="N11" s="227" t="s">
        <v>150</v>
      </c>
      <c r="P11" t="s">
        <v>151</v>
      </c>
    </row>
    <row r="12" spans="1:16" x14ac:dyDescent="0.25">
      <c r="N12" s="227" t="s">
        <v>152</v>
      </c>
    </row>
    <row r="13" spans="1:16" ht="30" x14ac:dyDescent="0.25">
      <c r="N13" s="227" t="s">
        <v>153</v>
      </c>
    </row>
    <row r="14" spans="1:16" x14ac:dyDescent="0.25"/>
    <row r="15" spans="1:16" x14ac:dyDescent="0.25"/>
    <row r="16" spans="1:16" x14ac:dyDescent="0.25"/>
    <row r="17" spans="4:16" x14ac:dyDescent="0.25"/>
    <row r="18" spans="4:16" x14ac:dyDescent="0.25">
      <c r="D18" s="228" t="s">
        <v>154</v>
      </c>
    </row>
    <row r="19" spans="4:16" x14ac:dyDescent="0.25"/>
    <row r="20" spans="4:16" x14ac:dyDescent="0.25"/>
    <row r="21" spans="4:16" x14ac:dyDescent="0.25">
      <c r="M21" s="231" t="s">
        <v>154</v>
      </c>
      <c r="N21" s="232"/>
      <c r="O21" s="233"/>
      <c r="P21" s="233" t="s">
        <v>155</v>
      </c>
    </row>
    <row r="22" spans="4:16" x14ac:dyDescent="0.25">
      <c r="N22" s="227" t="s">
        <v>156</v>
      </c>
      <c r="P22" t="s">
        <v>157</v>
      </c>
    </row>
    <row r="23" spans="4:16" x14ac:dyDescent="0.25">
      <c r="N23" s="227" t="s">
        <v>158</v>
      </c>
      <c r="P23" t="s">
        <v>159</v>
      </c>
    </row>
    <row r="24" spans="4:16" x14ac:dyDescent="0.25">
      <c r="N24" s="227" t="s">
        <v>160</v>
      </c>
      <c r="P24" t="s">
        <v>161</v>
      </c>
    </row>
    <row r="25" spans="4:16" x14ac:dyDescent="0.25">
      <c r="N25" s="229" t="s">
        <v>162</v>
      </c>
      <c r="P25" t="s">
        <v>1</v>
      </c>
    </row>
    <row r="26" spans="4:16" x14ac:dyDescent="0.25"/>
    <row r="27" spans="4:16" x14ac:dyDescent="0.25"/>
    <row r="28" spans="4:16" x14ac:dyDescent="0.25"/>
    <row r="29" spans="4:16" x14ac:dyDescent="0.25"/>
    <row r="30" spans="4:16" x14ac:dyDescent="0.25"/>
    <row r="31" spans="4:16" x14ac:dyDescent="0.25"/>
    <row r="32" spans="4:16" x14ac:dyDescent="0.25"/>
    <row r="33" spans="13:16" x14ac:dyDescent="0.25">
      <c r="M33" s="231" t="s">
        <v>163</v>
      </c>
      <c r="N33" s="232"/>
      <c r="O33" s="233"/>
      <c r="P33" s="233" t="s">
        <v>155</v>
      </c>
    </row>
    <row r="34" spans="13:16" x14ac:dyDescent="0.25">
      <c r="N34" s="227" t="s">
        <v>156</v>
      </c>
      <c r="P34" t="s">
        <v>157</v>
      </c>
    </row>
    <row r="35" spans="13:16" x14ac:dyDescent="0.25">
      <c r="N35" s="227" t="s">
        <v>158</v>
      </c>
      <c r="P35" t="s">
        <v>161</v>
      </c>
    </row>
    <row r="36" spans="13:16" x14ac:dyDescent="0.25">
      <c r="N36" s="227" t="s">
        <v>164</v>
      </c>
    </row>
    <row r="37" spans="13:16" x14ac:dyDescent="0.25"/>
    <row r="38" spans="13:16" x14ac:dyDescent="0.25"/>
    <row r="39" spans="13:16" x14ac:dyDescent="0.25"/>
    <row r="40" spans="13:16" x14ac:dyDescent="0.25"/>
    <row r="41" spans="13:16" x14ac:dyDescent="0.25"/>
    <row r="42" spans="13:16" x14ac:dyDescent="0.25"/>
    <row r="43" spans="13:16" x14ac:dyDescent="0.25"/>
    <row r="44" spans="13:16" x14ac:dyDescent="0.25">
      <c r="M44" s="231" t="s">
        <v>165</v>
      </c>
      <c r="N44" s="232"/>
      <c r="O44" s="233"/>
      <c r="P44" s="233" t="s">
        <v>155</v>
      </c>
    </row>
    <row r="45" spans="13:16" x14ac:dyDescent="0.25">
      <c r="M45" s="226" t="s">
        <v>166</v>
      </c>
      <c r="N45" s="227" t="s">
        <v>167</v>
      </c>
      <c r="P45" t="s">
        <v>168</v>
      </c>
    </row>
    <row r="46" spans="13:16" x14ac:dyDescent="0.25">
      <c r="N46" s="227" t="s">
        <v>169</v>
      </c>
      <c r="P46" t="s">
        <v>170</v>
      </c>
    </row>
    <row r="47" spans="13:16" x14ac:dyDescent="0.25">
      <c r="N47" s="229" t="s">
        <v>171</v>
      </c>
      <c r="P47" t="s">
        <v>172</v>
      </c>
    </row>
    <row r="48" spans="13:16" x14ac:dyDescent="0.25">
      <c r="P48" t="s">
        <v>173</v>
      </c>
    </row>
    <row r="49" spans="13:16" x14ac:dyDescent="0.25"/>
    <row r="50" spans="13:16" x14ac:dyDescent="0.25"/>
    <row r="51" spans="13:16" x14ac:dyDescent="0.25"/>
    <row r="52" spans="13:16" x14ac:dyDescent="0.25"/>
    <row r="53" spans="13:16" x14ac:dyDescent="0.25"/>
    <row r="54" spans="13:16" x14ac:dyDescent="0.25">
      <c r="M54" s="231" t="s">
        <v>174</v>
      </c>
      <c r="N54" s="232"/>
      <c r="O54" s="233"/>
      <c r="P54" s="233"/>
    </row>
    <row r="55" spans="13:16" x14ac:dyDescent="0.25">
      <c r="N55" s="227" t="s">
        <v>175</v>
      </c>
    </row>
    <row r="56" spans="13:16" x14ac:dyDescent="0.25">
      <c r="N56" s="227" t="s">
        <v>176</v>
      </c>
    </row>
    <row r="57" spans="13:16" x14ac:dyDescent="0.25">
      <c r="N57" s="230" t="s">
        <v>162</v>
      </c>
    </row>
    <row r="58" spans="13:16" x14ac:dyDescent="0.25"/>
    <row r="59" spans="13:16" x14ac:dyDescent="0.25"/>
    <row r="60" spans="13:16" x14ac:dyDescent="0.25"/>
    <row r="61" spans="13:16" x14ac:dyDescent="0.25"/>
    <row r="62" spans="13:16"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F2039ADD5E94A4BB0B15B5FB7ADAC87" ma:contentTypeVersion="6" ma:contentTypeDescription="Create a new document." ma:contentTypeScope="" ma:versionID="01b5e44866dc18d9b3fd6fcd47944d7a">
  <xsd:schema xmlns:xsd="http://www.w3.org/2001/XMLSchema" xmlns:xs="http://www.w3.org/2001/XMLSchema" xmlns:p="http://schemas.microsoft.com/office/2006/metadata/properties" xmlns:ns2="38e5a78e-e4a4-43bc-8811-d13ed7ad4f63" targetNamespace="http://schemas.microsoft.com/office/2006/metadata/properties" ma:root="true" ma:fieldsID="37d27698a04567d5c54218fea1b8dd69" ns2:_="">
    <xsd:import namespace="38e5a78e-e4a4-43bc-8811-d13ed7ad4f6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e5a78e-e4a4-43bc-8811-d13ed7ad4f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6B8B626-41B6-407C-88BE-64C2EE197FE0}">
  <ds:schemaRefs>
    <ds:schemaRef ds:uri="http://schemas.microsoft.com/sharepoint/v3/contenttype/forms"/>
  </ds:schemaRefs>
</ds:datastoreItem>
</file>

<file path=customXml/itemProps2.xml><?xml version="1.0" encoding="utf-8"?>
<ds:datastoreItem xmlns:ds="http://schemas.openxmlformats.org/officeDocument/2006/customXml" ds:itemID="{F6456492-C6CB-476C-8229-0FECFB9C2690}"/>
</file>

<file path=customXml/itemProps3.xml><?xml version="1.0" encoding="utf-8"?>
<ds:datastoreItem xmlns:ds="http://schemas.openxmlformats.org/officeDocument/2006/customXml" ds:itemID="{E7FDAF08-842C-4C08-9702-744A17AFADBF}">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ac58f9df-3bd2-4c45-995e-cf3282757336"/>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Toelichting</vt:lpstr>
      <vt:lpstr>Geschiktheidsfilter</vt:lpstr>
      <vt:lpstr>NDO Technieken</vt:lpstr>
      <vt:lpstr>Achterliggende info</vt:lpstr>
      <vt:lpstr>Stroomschema</vt:lpstr>
      <vt:lpstr>NDT_Kosten</vt:lpstr>
      <vt:lpstr>NDT_Technieken</vt:lpstr>
      <vt:lpstr>NDTEff</vt:lpstr>
      <vt:lpstr>NDTEffClass</vt:lpstr>
      <vt:lpstr>Toelichting!Print_Area</vt:lpstr>
      <vt:lpstr>Typicals</vt:lpstr>
    </vt:vector>
  </TitlesOfParts>
  <Company>DeltaRail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Tool Geschiktheid NDO Technieken</dc:title>
  <dc:subject>Tool NDO Selectie.</dc:subject>
  <dc:creator>Maarten Robers</dc:creator>
  <cp:keywords>Selectie;NDO;Typicals</cp:keywords>
  <dc:description>Laatste versie: 05 Geschiktheid NDO technieken v06 20191113(WsG)</dc:description>
  <cp:lastModifiedBy>Geert Henk Wijnants</cp:lastModifiedBy>
  <dcterms:created xsi:type="dcterms:W3CDTF">2019-04-12T09:59:53Z</dcterms:created>
  <dcterms:modified xsi:type="dcterms:W3CDTF">2022-02-11T09:02:31Z</dcterms:modified>
  <cp:category>Tooling;RB CUI Management;WCM</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0x0101001F2039ADD5E94A4BB0B15B5FB7ADAC87</vt:lpwstr>
  </property>
</Properties>
</file>